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portal.ma.corp/Docs/PJM/Analysis Topics/Capacity (RPM)/MSOC/MSOC Process Documents/"/>
    </mc:Choice>
  </mc:AlternateContent>
  <workbookProtection workbookPassword="D952" lockStructure="1"/>
  <bookViews>
    <workbookView xWindow="1140" yWindow="48" windowWidth="17448" windowHeight="9252" tabRatio="487"/>
  </bookViews>
  <sheets>
    <sheet name="APIR Calculation" sheetId="14" r:id="rId1"/>
    <sheet name="APIR Example" sheetId="12" r:id="rId2"/>
    <sheet name="CRFs" sheetId="13" r:id="rId3"/>
    <sheet name="DropDown" sheetId="15" state="veryHidden" r:id="rId4"/>
  </sheets>
  <calcPr calcId="162913"/>
</workbook>
</file>

<file path=xl/calcChain.xml><?xml version="1.0" encoding="utf-8"?>
<calcChain xmlns="http://schemas.openxmlformats.org/spreadsheetml/2006/main">
  <c r="I311" i="14" l="1"/>
  <c r="J311" i="14" s="1"/>
  <c r="P311" i="14" s="1"/>
  <c r="K311" i="14"/>
  <c r="L311" i="14" s="1"/>
  <c r="N311" i="14" s="1"/>
  <c r="V311" i="14" s="1"/>
  <c r="M311" i="14"/>
  <c r="O311" i="14" s="1"/>
  <c r="W311" i="14" s="1"/>
  <c r="AE311" i="14"/>
  <c r="I312" i="14"/>
  <c r="J312" i="14" s="1"/>
  <c r="P312" i="14" s="1"/>
  <c r="K312" i="14"/>
  <c r="L312" i="14" s="1"/>
  <c r="M312" i="14"/>
  <c r="O312" i="14" s="1"/>
  <c r="W312" i="14" s="1"/>
  <c r="AE312" i="14"/>
  <c r="I313" i="14"/>
  <c r="J313" i="14" s="1"/>
  <c r="P313" i="14" s="1"/>
  <c r="K313" i="14"/>
  <c r="L313" i="14" s="1"/>
  <c r="N313" i="14" s="1"/>
  <c r="V313" i="14" s="1"/>
  <c r="M313" i="14"/>
  <c r="O313" i="14" s="1"/>
  <c r="W313" i="14" s="1"/>
  <c r="AE313" i="14"/>
  <c r="I314" i="14"/>
  <c r="J314" i="14" s="1"/>
  <c r="P314" i="14" s="1"/>
  <c r="K314" i="14"/>
  <c r="L314" i="14" s="1"/>
  <c r="M314" i="14"/>
  <c r="O314" i="14" s="1"/>
  <c r="W314" i="14" s="1"/>
  <c r="AE314" i="14"/>
  <c r="I315" i="14"/>
  <c r="J315" i="14" s="1"/>
  <c r="P315" i="14" s="1"/>
  <c r="K315" i="14"/>
  <c r="L315" i="14" s="1"/>
  <c r="N315" i="14" s="1"/>
  <c r="V315" i="14" s="1"/>
  <c r="M315" i="14"/>
  <c r="O315" i="14" s="1"/>
  <c r="W315" i="14" s="1"/>
  <c r="AE315" i="14"/>
  <c r="I316" i="14"/>
  <c r="J316" i="14" s="1"/>
  <c r="P316" i="14" s="1"/>
  <c r="K316" i="14"/>
  <c r="L316" i="14" s="1"/>
  <c r="M316" i="14"/>
  <c r="O316" i="14" s="1"/>
  <c r="W316" i="14" s="1"/>
  <c r="AE316" i="14"/>
  <c r="I317" i="14"/>
  <c r="J317" i="14" s="1"/>
  <c r="P317" i="14" s="1"/>
  <c r="K317" i="14"/>
  <c r="L317" i="14" s="1"/>
  <c r="N317" i="14" s="1"/>
  <c r="V317" i="14" s="1"/>
  <c r="M317" i="14"/>
  <c r="O317" i="14" s="1"/>
  <c r="W317" i="14" s="1"/>
  <c r="AE317" i="14"/>
  <c r="I318" i="14"/>
  <c r="J318" i="14" s="1"/>
  <c r="P318" i="14" s="1"/>
  <c r="K318" i="14"/>
  <c r="L318" i="14" s="1"/>
  <c r="M318" i="14"/>
  <c r="O318" i="14" s="1"/>
  <c r="W318" i="14" s="1"/>
  <c r="AE318" i="14"/>
  <c r="I319" i="14"/>
  <c r="J319" i="14" s="1"/>
  <c r="P319" i="14" s="1"/>
  <c r="K319" i="14"/>
  <c r="L319" i="14" s="1"/>
  <c r="N319" i="14" s="1"/>
  <c r="V319" i="14" s="1"/>
  <c r="M319" i="14"/>
  <c r="O319" i="14" s="1"/>
  <c r="W319" i="14" s="1"/>
  <c r="AE319" i="14"/>
  <c r="I320" i="14"/>
  <c r="J320" i="14" s="1"/>
  <c r="P320" i="14" s="1"/>
  <c r="K320" i="14"/>
  <c r="L320" i="14" s="1"/>
  <c r="M320" i="14"/>
  <c r="O320" i="14" s="1"/>
  <c r="W320" i="14" s="1"/>
  <c r="AE320" i="14"/>
  <c r="I321" i="14"/>
  <c r="J321" i="14" s="1"/>
  <c r="Q321" i="14" s="1"/>
  <c r="K321" i="14"/>
  <c r="L321" i="14" s="1"/>
  <c r="M321" i="14"/>
  <c r="O321" i="14" s="1"/>
  <c r="W321" i="14" s="1"/>
  <c r="AE321" i="14"/>
  <c r="I322" i="14"/>
  <c r="J322" i="14" s="1"/>
  <c r="P322" i="14" s="1"/>
  <c r="K322" i="14"/>
  <c r="L322" i="14" s="1"/>
  <c r="M322" i="14"/>
  <c r="O322" i="14" s="1"/>
  <c r="W322" i="14" s="1"/>
  <c r="AE322" i="14"/>
  <c r="I323" i="14"/>
  <c r="J323" i="14" s="1"/>
  <c r="S323" i="14" s="1"/>
  <c r="K323" i="14"/>
  <c r="L323" i="14" s="1"/>
  <c r="M323" i="14"/>
  <c r="O323" i="14" s="1"/>
  <c r="W323" i="14" s="1"/>
  <c r="AE323" i="14"/>
  <c r="I324" i="14"/>
  <c r="J324" i="14" s="1"/>
  <c r="P324" i="14" s="1"/>
  <c r="K324" i="14"/>
  <c r="L324" i="14" s="1"/>
  <c r="M324" i="14"/>
  <c r="O324" i="14" s="1"/>
  <c r="W324" i="14" s="1"/>
  <c r="AE324" i="14"/>
  <c r="I325" i="14"/>
  <c r="J325" i="14" s="1"/>
  <c r="Q325" i="14" s="1"/>
  <c r="K325" i="14"/>
  <c r="L325" i="14" s="1"/>
  <c r="M325" i="14"/>
  <c r="O325" i="14" s="1"/>
  <c r="W325" i="14" s="1"/>
  <c r="AE325" i="14"/>
  <c r="I326" i="14"/>
  <c r="J326" i="14" s="1"/>
  <c r="P326" i="14" s="1"/>
  <c r="K326" i="14"/>
  <c r="L326" i="14" s="1"/>
  <c r="M326" i="14"/>
  <c r="O326" i="14" s="1"/>
  <c r="W326" i="14" s="1"/>
  <c r="AE326" i="14"/>
  <c r="I327" i="14"/>
  <c r="J327" i="14" s="1"/>
  <c r="P327" i="14" s="1"/>
  <c r="K327" i="14"/>
  <c r="L327" i="14" s="1"/>
  <c r="M327" i="14"/>
  <c r="O327" i="14" s="1"/>
  <c r="W327" i="14" s="1"/>
  <c r="AE327" i="14"/>
  <c r="I328" i="14"/>
  <c r="J328" i="14" s="1"/>
  <c r="P328" i="14" s="1"/>
  <c r="K328" i="14"/>
  <c r="L328" i="14" s="1"/>
  <c r="M328" i="14"/>
  <c r="O328" i="14" s="1"/>
  <c r="W328" i="14" s="1"/>
  <c r="AE328" i="14"/>
  <c r="I329" i="14"/>
  <c r="J329" i="14" s="1"/>
  <c r="Q329" i="14" s="1"/>
  <c r="K329" i="14"/>
  <c r="L329" i="14" s="1"/>
  <c r="M329" i="14"/>
  <c r="O329" i="14" s="1"/>
  <c r="W329" i="14" s="1"/>
  <c r="AE329" i="14"/>
  <c r="I330" i="14"/>
  <c r="J330" i="14" s="1"/>
  <c r="T330" i="14" s="1"/>
  <c r="K330" i="14"/>
  <c r="L330" i="14" s="1"/>
  <c r="M330" i="14"/>
  <c r="O330" i="14" s="1"/>
  <c r="W330" i="14" s="1"/>
  <c r="AE330" i="14"/>
  <c r="I331" i="14"/>
  <c r="J331" i="14" s="1"/>
  <c r="R331" i="14" s="1"/>
  <c r="K331" i="14"/>
  <c r="L331" i="14" s="1"/>
  <c r="M331" i="14"/>
  <c r="O331" i="14" s="1"/>
  <c r="W331" i="14" s="1"/>
  <c r="AE331" i="14"/>
  <c r="I332" i="14"/>
  <c r="J332" i="14" s="1"/>
  <c r="S332" i="14" s="1"/>
  <c r="K332" i="14"/>
  <c r="L332" i="14" s="1"/>
  <c r="M332" i="14"/>
  <c r="O332" i="14" s="1"/>
  <c r="W332" i="14" s="1"/>
  <c r="AE332" i="14"/>
  <c r="I333" i="14"/>
  <c r="J333" i="14" s="1"/>
  <c r="K333" i="14"/>
  <c r="L333" i="14" s="1"/>
  <c r="M333" i="14"/>
  <c r="O333" i="14" s="1"/>
  <c r="W333" i="14" s="1"/>
  <c r="AE333" i="14"/>
  <c r="I334" i="14"/>
  <c r="J334" i="14" s="1"/>
  <c r="P334" i="14" s="1"/>
  <c r="K334" i="14"/>
  <c r="L334" i="14" s="1"/>
  <c r="M334" i="14"/>
  <c r="O334" i="14" s="1"/>
  <c r="W334" i="14" s="1"/>
  <c r="AE334" i="14"/>
  <c r="I335" i="14"/>
  <c r="J335" i="14" s="1"/>
  <c r="Q335" i="14" s="1"/>
  <c r="K335" i="14"/>
  <c r="L335" i="14" s="1"/>
  <c r="M335" i="14"/>
  <c r="O335" i="14" s="1"/>
  <c r="W335" i="14" s="1"/>
  <c r="AE335" i="14"/>
  <c r="I336" i="14"/>
  <c r="J336" i="14" s="1"/>
  <c r="K336" i="14"/>
  <c r="L336" i="14" s="1"/>
  <c r="M336" i="14"/>
  <c r="O336" i="14" s="1"/>
  <c r="W336" i="14" s="1"/>
  <c r="AE336" i="14"/>
  <c r="I337" i="14"/>
  <c r="J337" i="14" s="1"/>
  <c r="K337" i="14"/>
  <c r="L337" i="14" s="1"/>
  <c r="M337" i="14"/>
  <c r="O337" i="14" s="1"/>
  <c r="W337" i="14" s="1"/>
  <c r="AE337" i="14"/>
  <c r="I338" i="14"/>
  <c r="J338" i="14" s="1"/>
  <c r="K338" i="14"/>
  <c r="L338" i="14" s="1"/>
  <c r="M338" i="14"/>
  <c r="O338" i="14" s="1"/>
  <c r="W338" i="14" s="1"/>
  <c r="AE338" i="14"/>
  <c r="I339" i="14"/>
  <c r="J339" i="14" s="1"/>
  <c r="T339" i="14" s="1"/>
  <c r="K339" i="14"/>
  <c r="L339" i="14" s="1"/>
  <c r="M339" i="14"/>
  <c r="O339" i="14" s="1"/>
  <c r="W339" i="14" s="1"/>
  <c r="AE339" i="14"/>
  <c r="AD339" i="14" s="1"/>
  <c r="I340" i="14"/>
  <c r="J340" i="14" s="1"/>
  <c r="K340" i="14"/>
  <c r="L340" i="14" s="1"/>
  <c r="M340" i="14"/>
  <c r="O340" i="14" s="1"/>
  <c r="W340" i="14" s="1"/>
  <c r="AE340" i="14"/>
  <c r="AF340" i="14" s="1"/>
  <c r="I341" i="14"/>
  <c r="J341" i="14" s="1"/>
  <c r="K341" i="14"/>
  <c r="L341" i="14" s="1"/>
  <c r="M341" i="14"/>
  <c r="O341" i="14" s="1"/>
  <c r="W341" i="14" s="1"/>
  <c r="AE341" i="14"/>
  <c r="I342" i="14"/>
  <c r="J342" i="14" s="1"/>
  <c r="R342" i="14" s="1"/>
  <c r="K342" i="14"/>
  <c r="L342" i="14" s="1"/>
  <c r="M342" i="14"/>
  <c r="O342" i="14" s="1"/>
  <c r="W342" i="14" s="1"/>
  <c r="AE342" i="14"/>
  <c r="AD342" i="14" s="1"/>
  <c r="I343" i="14"/>
  <c r="J343" i="14" s="1"/>
  <c r="K343" i="14"/>
  <c r="L343" i="14" s="1"/>
  <c r="M343" i="14"/>
  <c r="O343" i="14" s="1"/>
  <c r="W343" i="14" s="1"/>
  <c r="AE343" i="14"/>
  <c r="AF343" i="14" s="1"/>
  <c r="I344" i="14"/>
  <c r="J344" i="14" s="1"/>
  <c r="K344" i="14"/>
  <c r="L344" i="14" s="1"/>
  <c r="M344" i="14"/>
  <c r="O344" i="14" s="1"/>
  <c r="W344" i="14" s="1"/>
  <c r="AE344" i="14"/>
  <c r="AF344" i="14" s="1"/>
  <c r="I345" i="14"/>
  <c r="J345" i="14" s="1"/>
  <c r="K345" i="14"/>
  <c r="L345" i="14" s="1"/>
  <c r="M345" i="14"/>
  <c r="O345" i="14" s="1"/>
  <c r="W345" i="14" s="1"/>
  <c r="AE345" i="14"/>
  <c r="AF345" i="14" s="1"/>
  <c r="I346" i="14"/>
  <c r="J346" i="14" s="1"/>
  <c r="U346" i="14" s="1"/>
  <c r="K346" i="14"/>
  <c r="L346" i="14" s="1"/>
  <c r="M346" i="14"/>
  <c r="O346" i="14" s="1"/>
  <c r="W346" i="14" s="1"/>
  <c r="AE346" i="14"/>
  <c r="AF346" i="14" s="1"/>
  <c r="I347" i="14"/>
  <c r="J347" i="14" s="1"/>
  <c r="U347" i="14" s="1"/>
  <c r="K347" i="14"/>
  <c r="L347" i="14" s="1"/>
  <c r="M347" i="14"/>
  <c r="O347" i="14" s="1"/>
  <c r="W347" i="14" s="1"/>
  <c r="AE347" i="14"/>
  <c r="AF347" i="14" s="1"/>
  <c r="I348" i="14"/>
  <c r="J348" i="14" s="1"/>
  <c r="K348" i="14"/>
  <c r="L348" i="14" s="1"/>
  <c r="M348" i="14"/>
  <c r="O348" i="14" s="1"/>
  <c r="W348" i="14" s="1"/>
  <c r="AE348" i="14"/>
  <c r="AF348" i="14" s="1"/>
  <c r="I349" i="14"/>
  <c r="J349" i="14" s="1"/>
  <c r="K349" i="14"/>
  <c r="L349" i="14" s="1"/>
  <c r="M349" i="14"/>
  <c r="O349" i="14" s="1"/>
  <c r="W349" i="14" s="1"/>
  <c r="AE349" i="14"/>
  <c r="AD349" i="14" s="1"/>
  <c r="I350" i="14"/>
  <c r="J350" i="14" s="1"/>
  <c r="K350" i="14"/>
  <c r="L350" i="14" s="1"/>
  <c r="M350" i="14"/>
  <c r="O350" i="14" s="1"/>
  <c r="W350" i="14" s="1"/>
  <c r="AE350" i="14"/>
  <c r="AD350" i="14" s="1"/>
  <c r="I351" i="14"/>
  <c r="J351" i="14" s="1"/>
  <c r="R351" i="14" s="1"/>
  <c r="K351" i="14"/>
  <c r="L351" i="14" s="1"/>
  <c r="M351" i="14"/>
  <c r="O351" i="14" s="1"/>
  <c r="W351" i="14" s="1"/>
  <c r="AE351" i="14"/>
  <c r="AF351" i="14" s="1"/>
  <c r="I352" i="14"/>
  <c r="J352" i="14" s="1"/>
  <c r="K352" i="14"/>
  <c r="L352" i="14" s="1"/>
  <c r="M352" i="14"/>
  <c r="O352" i="14" s="1"/>
  <c r="W352" i="14" s="1"/>
  <c r="AE352" i="14"/>
  <c r="AF352" i="14" s="1"/>
  <c r="I353" i="14"/>
  <c r="J353" i="14" s="1"/>
  <c r="P353" i="14" s="1"/>
  <c r="K353" i="14"/>
  <c r="L353" i="14" s="1"/>
  <c r="M353" i="14"/>
  <c r="O353" i="14" s="1"/>
  <c r="W353" i="14" s="1"/>
  <c r="AE353" i="14"/>
  <c r="I354" i="14"/>
  <c r="J354" i="14" s="1"/>
  <c r="T354" i="14" s="1"/>
  <c r="K354" i="14"/>
  <c r="L354" i="14" s="1"/>
  <c r="M354" i="14"/>
  <c r="O354" i="14" s="1"/>
  <c r="W354" i="14" s="1"/>
  <c r="AE354" i="14"/>
  <c r="I355" i="14"/>
  <c r="J355" i="14" s="1"/>
  <c r="Q355" i="14" s="1"/>
  <c r="K355" i="14"/>
  <c r="L355" i="14" s="1"/>
  <c r="M355" i="14"/>
  <c r="O355" i="14" s="1"/>
  <c r="W355" i="14" s="1"/>
  <c r="AE355" i="14"/>
  <c r="AF355" i="14" s="1"/>
  <c r="I356" i="14"/>
  <c r="J356" i="14" s="1"/>
  <c r="K356" i="14"/>
  <c r="L356" i="14" s="1"/>
  <c r="M356" i="14"/>
  <c r="O356" i="14" s="1"/>
  <c r="W356" i="14" s="1"/>
  <c r="AE356" i="14"/>
  <c r="AF356" i="14" s="1"/>
  <c r="I357" i="14"/>
  <c r="J357" i="14" s="1"/>
  <c r="K357" i="14"/>
  <c r="L357" i="14" s="1"/>
  <c r="M357" i="14"/>
  <c r="O357" i="14" s="1"/>
  <c r="W357" i="14" s="1"/>
  <c r="AE357" i="14"/>
  <c r="AF357" i="14" s="1"/>
  <c r="I358" i="14"/>
  <c r="J358" i="14" s="1"/>
  <c r="Q358" i="14" s="1"/>
  <c r="K358" i="14"/>
  <c r="L358" i="14" s="1"/>
  <c r="M358" i="14"/>
  <c r="O358" i="14" s="1"/>
  <c r="W358" i="14" s="1"/>
  <c r="AE358" i="14"/>
  <c r="AF358" i="14" s="1"/>
  <c r="I359" i="14"/>
  <c r="J359" i="14" s="1"/>
  <c r="K359" i="14"/>
  <c r="L359" i="14" s="1"/>
  <c r="M359" i="14"/>
  <c r="O359" i="14" s="1"/>
  <c r="W359" i="14" s="1"/>
  <c r="AE359" i="14"/>
  <c r="AD359" i="14" s="1"/>
  <c r="I360" i="14"/>
  <c r="J360" i="14" s="1"/>
  <c r="Q360" i="14" s="1"/>
  <c r="K360" i="14"/>
  <c r="L360" i="14" s="1"/>
  <c r="M360" i="14"/>
  <c r="O360" i="14" s="1"/>
  <c r="W360" i="14" s="1"/>
  <c r="AE360" i="14"/>
  <c r="AD360" i="14" s="1"/>
  <c r="I361" i="14"/>
  <c r="J361" i="14" s="1"/>
  <c r="K361" i="14"/>
  <c r="L361" i="14" s="1"/>
  <c r="M361" i="14"/>
  <c r="O361" i="14" s="1"/>
  <c r="W361" i="14" s="1"/>
  <c r="AE361" i="14"/>
  <c r="AD361" i="14" s="1"/>
  <c r="I362" i="14"/>
  <c r="J362" i="14" s="1"/>
  <c r="Q362" i="14" s="1"/>
  <c r="K362" i="14"/>
  <c r="L362" i="14" s="1"/>
  <c r="M362" i="14"/>
  <c r="O362" i="14" s="1"/>
  <c r="W362" i="14" s="1"/>
  <c r="AE362" i="14"/>
  <c r="AD362" i="14" s="1"/>
  <c r="I363" i="14"/>
  <c r="J363" i="14" s="1"/>
  <c r="K363" i="14"/>
  <c r="L363" i="14" s="1"/>
  <c r="M363" i="14"/>
  <c r="O363" i="14" s="1"/>
  <c r="W363" i="14" s="1"/>
  <c r="AE363" i="14"/>
  <c r="AD363" i="14" s="1"/>
  <c r="I364" i="14"/>
  <c r="J364" i="14" s="1"/>
  <c r="K364" i="14"/>
  <c r="L364" i="14" s="1"/>
  <c r="M364" i="14"/>
  <c r="O364" i="14" s="1"/>
  <c r="W364" i="14" s="1"/>
  <c r="AE364" i="14"/>
  <c r="I365" i="14"/>
  <c r="J365" i="14" s="1"/>
  <c r="K365" i="14"/>
  <c r="L365" i="14" s="1"/>
  <c r="N365" i="14" s="1"/>
  <c r="V365" i="14" s="1"/>
  <c r="M365" i="14"/>
  <c r="O365" i="14" s="1"/>
  <c r="W365" i="14" s="1"/>
  <c r="AE365" i="14"/>
  <c r="I366" i="14"/>
  <c r="J366" i="14" s="1"/>
  <c r="S366" i="14" s="1"/>
  <c r="K366" i="14"/>
  <c r="L366" i="14" s="1"/>
  <c r="M366" i="14"/>
  <c r="O366" i="14" s="1"/>
  <c r="W366" i="14" s="1"/>
  <c r="AE366" i="14"/>
  <c r="AD366" i="14" s="1"/>
  <c r="I367" i="14"/>
  <c r="J367" i="14" s="1"/>
  <c r="K367" i="14"/>
  <c r="L367" i="14" s="1"/>
  <c r="M367" i="14"/>
  <c r="O367" i="14" s="1"/>
  <c r="W367" i="14" s="1"/>
  <c r="AE367" i="14"/>
  <c r="AD367" i="14" s="1"/>
  <c r="I368" i="14"/>
  <c r="J368" i="14" s="1"/>
  <c r="Q368" i="14" s="1"/>
  <c r="K368" i="14"/>
  <c r="L368" i="14" s="1"/>
  <c r="M368" i="14"/>
  <c r="O368" i="14" s="1"/>
  <c r="W368" i="14" s="1"/>
  <c r="AE368" i="14"/>
  <c r="AD368" i="14" s="1"/>
  <c r="I369" i="14"/>
  <c r="J369" i="14" s="1"/>
  <c r="K369" i="14"/>
  <c r="L369" i="14" s="1"/>
  <c r="M369" i="14"/>
  <c r="O369" i="14" s="1"/>
  <c r="W369" i="14" s="1"/>
  <c r="AE369" i="14"/>
  <c r="AD369" i="14" s="1"/>
  <c r="I370" i="14"/>
  <c r="J370" i="14" s="1"/>
  <c r="R370" i="14" s="1"/>
  <c r="K370" i="14"/>
  <c r="L370" i="14" s="1"/>
  <c r="M370" i="14"/>
  <c r="O370" i="14" s="1"/>
  <c r="W370" i="14" s="1"/>
  <c r="AE370" i="14"/>
  <c r="AD370" i="14" s="1"/>
  <c r="I371" i="14"/>
  <c r="J371" i="14" s="1"/>
  <c r="K371" i="14"/>
  <c r="L371" i="14" s="1"/>
  <c r="M371" i="14"/>
  <c r="O371" i="14" s="1"/>
  <c r="W371" i="14" s="1"/>
  <c r="AE371" i="14"/>
  <c r="I372" i="14"/>
  <c r="J372" i="14" s="1"/>
  <c r="Q372" i="14" s="1"/>
  <c r="K372" i="14"/>
  <c r="L372" i="14" s="1"/>
  <c r="M372" i="14"/>
  <c r="O372" i="14" s="1"/>
  <c r="W372" i="14" s="1"/>
  <c r="AE372" i="14"/>
  <c r="I373" i="14"/>
  <c r="J373" i="14" s="1"/>
  <c r="R373" i="14" s="1"/>
  <c r="K373" i="14"/>
  <c r="L373" i="14" s="1"/>
  <c r="M373" i="14"/>
  <c r="O373" i="14" s="1"/>
  <c r="W373" i="14" s="1"/>
  <c r="AE373" i="14"/>
  <c r="AD373" i="14" s="1"/>
  <c r="I374" i="14"/>
  <c r="J374" i="14" s="1"/>
  <c r="K374" i="14"/>
  <c r="L374" i="14" s="1"/>
  <c r="M374" i="14"/>
  <c r="O374" i="14" s="1"/>
  <c r="W374" i="14" s="1"/>
  <c r="AE374" i="14"/>
  <c r="AD374" i="14" s="1"/>
  <c r="I375" i="14"/>
  <c r="J375" i="14" s="1"/>
  <c r="K375" i="14"/>
  <c r="L375" i="14" s="1"/>
  <c r="M375" i="14"/>
  <c r="O375" i="14" s="1"/>
  <c r="W375" i="14" s="1"/>
  <c r="AE375" i="14"/>
  <c r="AD375" i="14" s="1"/>
  <c r="I376" i="14"/>
  <c r="J376" i="14" s="1"/>
  <c r="K376" i="14"/>
  <c r="L376" i="14" s="1"/>
  <c r="M376" i="14"/>
  <c r="O376" i="14" s="1"/>
  <c r="W376" i="14" s="1"/>
  <c r="AE376" i="14"/>
  <c r="AF376" i="14" s="1"/>
  <c r="AG376" i="14" s="1"/>
  <c r="I377" i="14"/>
  <c r="J377" i="14" s="1"/>
  <c r="K377" i="14"/>
  <c r="L377" i="14" s="1"/>
  <c r="M377" i="14"/>
  <c r="O377" i="14" s="1"/>
  <c r="W377" i="14" s="1"/>
  <c r="AE377" i="14"/>
  <c r="AF377" i="14" s="1"/>
  <c r="AG377" i="14" s="1"/>
  <c r="I378" i="14"/>
  <c r="J378" i="14" s="1"/>
  <c r="Q378" i="14" s="1"/>
  <c r="K378" i="14"/>
  <c r="L378" i="14" s="1"/>
  <c r="M378" i="14"/>
  <c r="O378" i="14" s="1"/>
  <c r="W378" i="14" s="1"/>
  <c r="AE378" i="14"/>
  <c r="AF378" i="14" s="1"/>
  <c r="AG378" i="14" s="1"/>
  <c r="I379" i="14"/>
  <c r="J379" i="14" s="1"/>
  <c r="Q379" i="14" s="1"/>
  <c r="K379" i="14"/>
  <c r="L379" i="14" s="1"/>
  <c r="M379" i="14"/>
  <c r="O379" i="14" s="1"/>
  <c r="W379" i="14" s="1"/>
  <c r="AE379" i="14"/>
  <c r="AD379" i="14" s="1"/>
  <c r="I380" i="14"/>
  <c r="J380" i="14" s="1"/>
  <c r="K380" i="14"/>
  <c r="L380" i="14" s="1"/>
  <c r="M380" i="14"/>
  <c r="O380" i="14" s="1"/>
  <c r="W380" i="14" s="1"/>
  <c r="AE380" i="14"/>
  <c r="AD380" i="14" s="1"/>
  <c r="I381" i="14"/>
  <c r="J381" i="14" s="1"/>
  <c r="R381" i="14" s="1"/>
  <c r="K381" i="14"/>
  <c r="L381" i="14" s="1"/>
  <c r="M381" i="14"/>
  <c r="O381" i="14" s="1"/>
  <c r="W381" i="14" s="1"/>
  <c r="AE381" i="14"/>
  <c r="AD381" i="14" s="1"/>
  <c r="I382" i="14"/>
  <c r="J382" i="14" s="1"/>
  <c r="Q382" i="14" s="1"/>
  <c r="K382" i="14"/>
  <c r="L382" i="14" s="1"/>
  <c r="M382" i="14"/>
  <c r="O382" i="14" s="1"/>
  <c r="W382" i="14" s="1"/>
  <c r="AE382" i="14"/>
  <c r="AD382" i="14" s="1"/>
  <c r="I383" i="14"/>
  <c r="J383" i="14" s="1"/>
  <c r="K383" i="14"/>
  <c r="L383" i="14" s="1"/>
  <c r="M383" i="14"/>
  <c r="O383" i="14" s="1"/>
  <c r="W383" i="14" s="1"/>
  <c r="AE383" i="14"/>
  <c r="AF383" i="14" s="1"/>
  <c r="I384" i="14"/>
  <c r="J384" i="14" s="1"/>
  <c r="R384" i="14" s="1"/>
  <c r="K384" i="14"/>
  <c r="L384" i="14" s="1"/>
  <c r="M384" i="14"/>
  <c r="O384" i="14" s="1"/>
  <c r="W384" i="14" s="1"/>
  <c r="AE384" i="14"/>
  <c r="AD384" i="14" s="1"/>
  <c r="I385" i="14"/>
  <c r="J385" i="14" s="1"/>
  <c r="S385" i="14" s="1"/>
  <c r="K385" i="14"/>
  <c r="L385" i="14" s="1"/>
  <c r="M385" i="14"/>
  <c r="O385" i="14" s="1"/>
  <c r="W385" i="14" s="1"/>
  <c r="AE385" i="14"/>
  <c r="AF385" i="14" s="1"/>
  <c r="I386" i="14"/>
  <c r="J386" i="14" s="1"/>
  <c r="R386" i="14" s="1"/>
  <c r="K386" i="14"/>
  <c r="L386" i="14" s="1"/>
  <c r="M386" i="14"/>
  <c r="O386" i="14" s="1"/>
  <c r="W386" i="14" s="1"/>
  <c r="AE386" i="14"/>
  <c r="I387" i="14"/>
  <c r="J387" i="14" s="1"/>
  <c r="S387" i="14" s="1"/>
  <c r="K387" i="14"/>
  <c r="L387" i="14" s="1"/>
  <c r="M387" i="14"/>
  <c r="O387" i="14" s="1"/>
  <c r="W387" i="14" s="1"/>
  <c r="AE387" i="14"/>
  <c r="AF387" i="14" s="1"/>
  <c r="AG387" i="14" s="1"/>
  <c r="I388" i="14"/>
  <c r="J388" i="14" s="1"/>
  <c r="R388" i="14" s="1"/>
  <c r="K388" i="14"/>
  <c r="L388" i="14" s="1"/>
  <c r="M388" i="14"/>
  <c r="O388" i="14" s="1"/>
  <c r="W388" i="14" s="1"/>
  <c r="AE388" i="14"/>
  <c r="AF388" i="14" s="1"/>
  <c r="AG388" i="14" s="1"/>
  <c r="I389" i="14"/>
  <c r="J389" i="14" s="1"/>
  <c r="T389" i="14" s="1"/>
  <c r="K389" i="14"/>
  <c r="L389" i="14" s="1"/>
  <c r="M389" i="14"/>
  <c r="O389" i="14" s="1"/>
  <c r="W389" i="14" s="1"/>
  <c r="AE389" i="14"/>
  <c r="AF389" i="14" s="1"/>
  <c r="I390" i="14"/>
  <c r="J390" i="14" s="1"/>
  <c r="T390" i="14" s="1"/>
  <c r="K390" i="14"/>
  <c r="L390" i="14" s="1"/>
  <c r="M390" i="14"/>
  <c r="O390" i="14" s="1"/>
  <c r="W390" i="14" s="1"/>
  <c r="AE390" i="14"/>
  <c r="AF390" i="14" s="1"/>
  <c r="AG390" i="14" s="1"/>
  <c r="I391" i="14"/>
  <c r="J391" i="14" s="1"/>
  <c r="T391" i="14" s="1"/>
  <c r="K391" i="14"/>
  <c r="L391" i="14" s="1"/>
  <c r="M391" i="14"/>
  <c r="O391" i="14" s="1"/>
  <c r="W391" i="14" s="1"/>
  <c r="AE391" i="14"/>
  <c r="AF391" i="14" s="1"/>
  <c r="I392" i="14"/>
  <c r="J392" i="14" s="1"/>
  <c r="T392" i="14" s="1"/>
  <c r="K392" i="14"/>
  <c r="L392" i="14" s="1"/>
  <c r="M392" i="14"/>
  <c r="O392" i="14" s="1"/>
  <c r="W392" i="14" s="1"/>
  <c r="AE392" i="14"/>
  <c r="AD392" i="14" s="1"/>
  <c r="I393" i="14"/>
  <c r="J393" i="14" s="1"/>
  <c r="Q393" i="14" s="1"/>
  <c r="K393" i="14"/>
  <c r="L393" i="14" s="1"/>
  <c r="M393" i="14"/>
  <c r="O393" i="14" s="1"/>
  <c r="W393" i="14" s="1"/>
  <c r="AE393" i="14"/>
  <c r="AD393" i="14" s="1"/>
  <c r="I394" i="14"/>
  <c r="J394" i="14" s="1"/>
  <c r="T394" i="14" s="1"/>
  <c r="K394" i="14"/>
  <c r="L394" i="14" s="1"/>
  <c r="M394" i="14"/>
  <c r="O394" i="14" s="1"/>
  <c r="W394" i="14" s="1"/>
  <c r="AE394" i="14"/>
  <c r="AF394" i="14" s="1"/>
  <c r="AG394" i="14" s="1"/>
  <c r="I395" i="14"/>
  <c r="J395" i="14" s="1"/>
  <c r="Q395" i="14" s="1"/>
  <c r="K395" i="14"/>
  <c r="L395" i="14" s="1"/>
  <c r="M395" i="14"/>
  <c r="O395" i="14" s="1"/>
  <c r="W395" i="14" s="1"/>
  <c r="AE395" i="14"/>
  <c r="AF395" i="14" s="1"/>
  <c r="I396" i="14"/>
  <c r="J396" i="14" s="1"/>
  <c r="Q396" i="14" s="1"/>
  <c r="K396" i="14"/>
  <c r="L396" i="14" s="1"/>
  <c r="M396" i="14"/>
  <c r="O396" i="14" s="1"/>
  <c r="W396" i="14" s="1"/>
  <c r="AE396" i="14"/>
  <c r="I397" i="14"/>
  <c r="J397" i="14" s="1"/>
  <c r="K397" i="14"/>
  <c r="L397" i="14" s="1"/>
  <c r="M397" i="14"/>
  <c r="O397" i="14" s="1"/>
  <c r="W397" i="14" s="1"/>
  <c r="AE397" i="14"/>
  <c r="AD397" i="14" s="1"/>
  <c r="I398" i="14"/>
  <c r="J398" i="14" s="1"/>
  <c r="K398" i="14"/>
  <c r="L398" i="14" s="1"/>
  <c r="M398" i="14"/>
  <c r="AE398" i="14"/>
  <c r="AF398" i="14" s="1"/>
  <c r="I399" i="14"/>
  <c r="J399" i="14" s="1"/>
  <c r="K399" i="14"/>
  <c r="L399" i="14" s="1"/>
  <c r="M399" i="14"/>
  <c r="O399" i="14" s="1"/>
  <c r="W399" i="14" s="1"/>
  <c r="AE399" i="14"/>
  <c r="AD399" i="14" s="1"/>
  <c r="I400" i="14"/>
  <c r="J400" i="14" s="1"/>
  <c r="U400" i="14" s="1"/>
  <c r="K400" i="14"/>
  <c r="L400" i="14" s="1"/>
  <c r="M400" i="14"/>
  <c r="O400" i="14" s="1"/>
  <c r="W400" i="14" s="1"/>
  <c r="AE400" i="14"/>
  <c r="AD400" i="14" s="1"/>
  <c r="I401" i="14"/>
  <c r="J401" i="14" s="1"/>
  <c r="T401" i="14" s="1"/>
  <c r="K401" i="14"/>
  <c r="L401" i="14" s="1"/>
  <c r="M401" i="14"/>
  <c r="O401" i="14" s="1"/>
  <c r="W401" i="14" s="1"/>
  <c r="AE401" i="14"/>
  <c r="AF401" i="14" s="1"/>
  <c r="I402" i="14"/>
  <c r="J402" i="14" s="1"/>
  <c r="K402" i="14"/>
  <c r="L402" i="14" s="1"/>
  <c r="M402" i="14"/>
  <c r="O402" i="14" s="1"/>
  <c r="W402" i="14" s="1"/>
  <c r="AE402" i="14"/>
  <c r="I403" i="14"/>
  <c r="J403" i="14" s="1"/>
  <c r="P403" i="14" s="1"/>
  <c r="K403" i="14"/>
  <c r="L403" i="14" s="1"/>
  <c r="M403" i="14"/>
  <c r="O403" i="14" s="1"/>
  <c r="W403" i="14" s="1"/>
  <c r="AE403" i="14"/>
  <c r="AF403" i="14" s="1"/>
  <c r="I404" i="14"/>
  <c r="J404" i="14" s="1"/>
  <c r="Q404" i="14" s="1"/>
  <c r="K404" i="14"/>
  <c r="L404" i="14" s="1"/>
  <c r="M404" i="14"/>
  <c r="O404" i="14" s="1"/>
  <c r="W404" i="14" s="1"/>
  <c r="AE404" i="14"/>
  <c r="AF404" i="14" s="1"/>
  <c r="I405" i="14"/>
  <c r="J405" i="14" s="1"/>
  <c r="P405" i="14" s="1"/>
  <c r="K405" i="14"/>
  <c r="L405" i="14" s="1"/>
  <c r="M405" i="14"/>
  <c r="O405" i="14" s="1"/>
  <c r="W405" i="14" s="1"/>
  <c r="AE405" i="14"/>
  <c r="I406" i="14"/>
  <c r="J406" i="14" s="1"/>
  <c r="R406" i="14" s="1"/>
  <c r="K406" i="14"/>
  <c r="L406" i="14" s="1"/>
  <c r="M406" i="14"/>
  <c r="O406" i="14" s="1"/>
  <c r="W406" i="14" s="1"/>
  <c r="AE406" i="14"/>
  <c r="AF406" i="14" s="1"/>
  <c r="I407" i="14"/>
  <c r="J407" i="14" s="1"/>
  <c r="T407" i="14" s="1"/>
  <c r="K407" i="14"/>
  <c r="L407" i="14" s="1"/>
  <c r="M407" i="14"/>
  <c r="O407" i="14" s="1"/>
  <c r="W407" i="14" s="1"/>
  <c r="AE407" i="14"/>
  <c r="AF407" i="14" s="1"/>
  <c r="I408" i="14"/>
  <c r="J408" i="14" s="1"/>
  <c r="Q408" i="14" s="1"/>
  <c r="K408" i="14"/>
  <c r="L408" i="14" s="1"/>
  <c r="M408" i="14"/>
  <c r="O408" i="14" s="1"/>
  <c r="W408" i="14" s="1"/>
  <c r="AE408" i="14"/>
  <c r="I409" i="14"/>
  <c r="J409" i="14" s="1"/>
  <c r="P409" i="14" s="1"/>
  <c r="K409" i="14"/>
  <c r="L409" i="14" s="1"/>
  <c r="M409" i="14"/>
  <c r="O409" i="14" s="1"/>
  <c r="W409" i="14" s="1"/>
  <c r="AE409" i="14"/>
  <c r="AD409" i="14" s="1"/>
  <c r="I410" i="14"/>
  <c r="J410" i="14" s="1"/>
  <c r="K410" i="14"/>
  <c r="L410" i="14" s="1"/>
  <c r="M410" i="14"/>
  <c r="O410" i="14" s="1"/>
  <c r="W410" i="14" s="1"/>
  <c r="AE410" i="14"/>
  <c r="AD410" i="14" s="1"/>
  <c r="I411" i="14"/>
  <c r="J411" i="14" s="1"/>
  <c r="S411" i="14" s="1"/>
  <c r="K411" i="14"/>
  <c r="L411" i="14" s="1"/>
  <c r="M411" i="14"/>
  <c r="O411" i="14" s="1"/>
  <c r="W411" i="14" s="1"/>
  <c r="AE411" i="14"/>
  <c r="AD411" i="14" s="1"/>
  <c r="I412" i="14"/>
  <c r="J412" i="14" s="1"/>
  <c r="U412" i="14" s="1"/>
  <c r="K412" i="14"/>
  <c r="L412" i="14" s="1"/>
  <c r="M412" i="14"/>
  <c r="O412" i="14" s="1"/>
  <c r="W412" i="14" s="1"/>
  <c r="AE412" i="14"/>
  <c r="I413" i="14"/>
  <c r="J413" i="14" s="1"/>
  <c r="S413" i="14" s="1"/>
  <c r="K413" i="14"/>
  <c r="L413" i="14" s="1"/>
  <c r="M413" i="14"/>
  <c r="O413" i="14" s="1"/>
  <c r="W413" i="14" s="1"/>
  <c r="AE413" i="14"/>
  <c r="AD413" i="14" s="1"/>
  <c r="I414" i="14"/>
  <c r="J414" i="14" s="1"/>
  <c r="K414" i="14"/>
  <c r="L414" i="14" s="1"/>
  <c r="M414" i="14"/>
  <c r="O414" i="14" s="1"/>
  <c r="W414" i="14" s="1"/>
  <c r="AE414" i="14"/>
  <c r="AF414" i="14" s="1"/>
  <c r="AG414" i="14" s="1"/>
  <c r="I415" i="14"/>
  <c r="J415" i="14" s="1"/>
  <c r="P415" i="14" s="1"/>
  <c r="K415" i="14"/>
  <c r="L415" i="14" s="1"/>
  <c r="M415" i="14"/>
  <c r="O415" i="14" s="1"/>
  <c r="W415" i="14" s="1"/>
  <c r="AE415" i="14"/>
  <c r="AF415" i="14" s="1"/>
  <c r="AG415" i="14" s="1"/>
  <c r="I416" i="14"/>
  <c r="J416" i="14" s="1"/>
  <c r="R416" i="14" s="1"/>
  <c r="K416" i="14"/>
  <c r="L416" i="14" s="1"/>
  <c r="M416" i="14"/>
  <c r="O416" i="14" s="1"/>
  <c r="W416" i="14" s="1"/>
  <c r="AE416" i="14"/>
  <c r="AF416" i="14" s="1"/>
  <c r="AG416" i="14" s="1"/>
  <c r="I417" i="14"/>
  <c r="J417" i="14" s="1"/>
  <c r="K417" i="14"/>
  <c r="L417" i="14" s="1"/>
  <c r="M417" i="14"/>
  <c r="O417" i="14" s="1"/>
  <c r="W417" i="14" s="1"/>
  <c r="AE417" i="14"/>
  <c r="AF417" i="14" s="1"/>
  <c r="AG417" i="14" s="1"/>
  <c r="I418" i="14"/>
  <c r="J418" i="14" s="1"/>
  <c r="P418" i="14" s="1"/>
  <c r="K418" i="14"/>
  <c r="L418" i="14" s="1"/>
  <c r="M418" i="14"/>
  <c r="O418" i="14" s="1"/>
  <c r="W418" i="14" s="1"/>
  <c r="AE418" i="14"/>
  <c r="AD418" i="14" s="1"/>
  <c r="I419" i="14"/>
  <c r="J419" i="14" s="1"/>
  <c r="R419" i="14" s="1"/>
  <c r="K419" i="14"/>
  <c r="L419" i="14" s="1"/>
  <c r="M419" i="14"/>
  <c r="O419" i="14" s="1"/>
  <c r="W419" i="14" s="1"/>
  <c r="AE419" i="14"/>
  <c r="AD419" i="14" s="1"/>
  <c r="I420" i="14"/>
  <c r="J420" i="14" s="1"/>
  <c r="K420" i="14"/>
  <c r="L420" i="14" s="1"/>
  <c r="M420" i="14"/>
  <c r="O420" i="14" s="1"/>
  <c r="W420" i="14" s="1"/>
  <c r="AE420" i="14"/>
  <c r="AF420" i="14" s="1"/>
  <c r="AG420" i="14" s="1"/>
  <c r="I421" i="14"/>
  <c r="J421" i="14" s="1"/>
  <c r="K421" i="14"/>
  <c r="L421" i="14" s="1"/>
  <c r="M421" i="14"/>
  <c r="O421" i="14" s="1"/>
  <c r="W421" i="14" s="1"/>
  <c r="AE421" i="14"/>
  <c r="AD421" i="14" s="1"/>
  <c r="I422" i="14"/>
  <c r="J422" i="14" s="1"/>
  <c r="K422" i="14"/>
  <c r="L422" i="14" s="1"/>
  <c r="M422" i="14"/>
  <c r="O422" i="14" s="1"/>
  <c r="W422" i="14" s="1"/>
  <c r="AE422" i="14"/>
  <c r="AD422" i="14" s="1"/>
  <c r="I423" i="14"/>
  <c r="J423" i="14" s="1"/>
  <c r="K423" i="14"/>
  <c r="L423" i="14"/>
  <c r="M423" i="14"/>
  <c r="O423" i="14" s="1"/>
  <c r="W423" i="14" s="1"/>
  <c r="AE423" i="14"/>
  <c r="AF423" i="14" s="1"/>
  <c r="AG423" i="14" s="1"/>
  <c r="I424" i="14"/>
  <c r="J424" i="14" s="1"/>
  <c r="T424" i="14" s="1"/>
  <c r="K424" i="14"/>
  <c r="L424" i="14" s="1"/>
  <c r="M424" i="14"/>
  <c r="O424" i="14" s="1"/>
  <c r="W424" i="14" s="1"/>
  <c r="AE424" i="14"/>
  <c r="AD424" i="14" s="1"/>
  <c r="I425" i="14"/>
  <c r="J425" i="14" s="1"/>
  <c r="T425" i="14" s="1"/>
  <c r="K425" i="14"/>
  <c r="L425" i="14" s="1"/>
  <c r="M425" i="14"/>
  <c r="O425" i="14" s="1"/>
  <c r="W425" i="14" s="1"/>
  <c r="AE425" i="14"/>
  <c r="AD425" i="14" s="1"/>
  <c r="I426" i="14"/>
  <c r="J426" i="14" s="1"/>
  <c r="K426" i="14"/>
  <c r="L426" i="14" s="1"/>
  <c r="M426" i="14"/>
  <c r="O426" i="14" s="1"/>
  <c r="W426" i="14" s="1"/>
  <c r="AE426" i="14"/>
  <c r="AD426" i="14" s="1"/>
  <c r="I427" i="14"/>
  <c r="J427" i="14" s="1"/>
  <c r="T427" i="14" s="1"/>
  <c r="K427" i="14"/>
  <c r="L427" i="14" s="1"/>
  <c r="M427" i="14"/>
  <c r="O427" i="14" s="1"/>
  <c r="W427" i="14" s="1"/>
  <c r="AE427" i="14"/>
  <c r="AD427" i="14" s="1"/>
  <c r="I428" i="14"/>
  <c r="J428" i="14" s="1"/>
  <c r="K428" i="14"/>
  <c r="L428" i="14" s="1"/>
  <c r="M428" i="14"/>
  <c r="O428" i="14" s="1"/>
  <c r="W428" i="14" s="1"/>
  <c r="AE428" i="14"/>
  <c r="AD428" i="14" s="1"/>
  <c r="I429" i="14"/>
  <c r="J429" i="14" s="1"/>
  <c r="R429" i="14" s="1"/>
  <c r="K429" i="14"/>
  <c r="L429" i="14" s="1"/>
  <c r="M429" i="14"/>
  <c r="O429" i="14" s="1"/>
  <c r="W429" i="14" s="1"/>
  <c r="AE429" i="14"/>
  <c r="AD429" i="14" s="1"/>
  <c r="I430" i="14"/>
  <c r="J430" i="14" s="1"/>
  <c r="K430" i="14"/>
  <c r="L430" i="14" s="1"/>
  <c r="M430" i="14"/>
  <c r="O430" i="14" s="1"/>
  <c r="W430" i="14" s="1"/>
  <c r="AE430" i="14"/>
  <c r="AD430" i="14" s="1"/>
  <c r="I431" i="14"/>
  <c r="J431" i="14" s="1"/>
  <c r="K431" i="14"/>
  <c r="L431" i="14" s="1"/>
  <c r="M431" i="14"/>
  <c r="O431" i="14" s="1"/>
  <c r="W431" i="14" s="1"/>
  <c r="AE431" i="14"/>
  <c r="I432" i="14"/>
  <c r="J432" i="14" s="1"/>
  <c r="U432" i="14" s="1"/>
  <c r="K432" i="14"/>
  <c r="L432" i="14" s="1"/>
  <c r="M432" i="14"/>
  <c r="O432" i="14" s="1"/>
  <c r="W432" i="14" s="1"/>
  <c r="AE432" i="14"/>
  <c r="AD432" i="14" s="1"/>
  <c r="I433" i="14"/>
  <c r="J433" i="14" s="1"/>
  <c r="U433" i="14" s="1"/>
  <c r="K433" i="14"/>
  <c r="L433" i="14" s="1"/>
  <c r="M433" i="14"/>
  <c r="O433" i="14" s="1"/>
  <c r="W433" i="14" s="1"/>
  <c r="AE433" i="14"/>
  <c r="AD433" i="14" s="1"/>
  <c r="I434" i="14"/>
  <c r="J434" i="14" s="1"/>
  <c r="K434" i="14"/>
  <c r="L434" i="14" s="1"/>
  <c r="M434" i="14"/>
  <c r="O434" i="14" s="1"/>
  <c r="W434" i="14" s="1"/>
  <c r="AE434" i="14"/>
  <c r="I435" i="14"/>
  <c r="J435" i="14" s="1"/>
  <c r="S435" i="14" s="1"/>
  <c r="K435" i="14"/>
  <c r="L435" i="14" s="1"/>
  <c r="M435" i="14"/>
  <c r="O435" i="14" s="1"/>
  <c r="W435" i="14" s="1"/>
  <c r="AE435" i="14"/>
  <c r="AF435" i="14" s="1"/>
  <c r="I436" i="14"/>
  <c r="J436" i="14" s="1"/>
  <c r="K436" i="14"/>
  <c r="L436" i="14" s="1"/>
  <c r="N436" i="14" s="1"/>
  <c r="V436" i="14" s="1"/>
  <c r="M436" i="14"/>
  <c r="O436" i="14" s="1"/>
  <c r="W436" i="14" s="1"/>
  <c r="AE436" i="14"/>
  <c r="I437" i="14"/>
  <c r="J437" i="14" s="1"/>
  <c r="T437" i="14" s="1"/>
  <c r="K437" i="14"/>
  <c r="L437" i="14" s="1"/>
  <c r="M437" i="14"/>
  <c r="O437" i="14" s="1"/>
  <c r="W437" i="14" s="1"/>
  <c r="AE437" i="14"/>
  <c r="AD437" i="14" s="1"/>
  <c r="I438" i="14"/>
  <c r="J438" i="14" s="1"/>
  <c r="K438" i="14"/>
  <c r="L438" i="14" s="1"/>
  <c r="M438" i="14"/>
  <c r="O438" i="14" s="1"/>
  <c r="W438" i="14" s="1"/>
  <c r="AE438" i="14"/>
  <c r="AF438" i="14" s="1"/>
  <c r="I439" i="14"/>
  <c r="J439" i="14" s="1"/>
  <c r="K439" i="14"/>
  <c r="L439" i="14" s="1"/>
  <c r="M439" i="14"/>
  <c r="O439" i="14" s="1"/>
  <c r="W439" i="14" s="1"/>
  <c r="AE439" i="14"/>
  <c r="AD439" i="14" s="1"/>
  <c r="I440" i="14"/>
  <c r="J440" i="14" s="1"/>
  <c r="T440" i="14" s="1"/>
  <c r="K440" i="14"/>
  <c r="L440" i="14" s="1"/>
  <c r="M440" i="14"/>
  <c r="O440" i="14" s="1"/>
  <c r="W440" i="14" s="1"/>
  <c r="AE440" i="14"/>
  <c r="I441" i="14"/>
  <c r="J441" i="14" s="1"/>
  <c r="R441" i="14" s="1"/>
  <c r="K441" i="14"/>
  <c r="L441" i="14" s="1"/>
  <c r="M441" i="14"/>
  <c r="O441" i="14" s="1"/>
  <c r="W441" i="14" s="1"/>
  <c r="AE441" i="14"/>
  <c r="AF441" i="14" s="1"/>
  <c r="I442" i="14"/>
  <c r="J442" i="14" s="1"/>
  <c r="P442" i="14" s="1"/>
  <c r="K442" i="14"/>
  <c r="L442" i="14" s="1"/>
  <c r="M442" i="14"/>
  <c r="O442" i="14" s="1"/>
  <c r="W442" i="14" s="1"/>
  <c r="AE442" i="14"/>
  <c r="AF442" i="14" s="1"/>
  <c r="I443" i="14"/>
  <c r="J443" i="14" s="1"/>
  <c r="K443" i="14"/>
  <c r="L443" i="14" s="1"/>
  <c r="M443" i="14"/>
  <c r="O443" i="14" s="1"/>
  <c r="W443" i="14" s="1"/>
  <c r="AE443" i="14"/>
  <c r="AF443" i="14" s="1"/>
  <c r="I444" i="14"/>
  <c r="J444" i="14" s="1"/>
  <c r="R444" i="14" s="1"/>
  <c r="K444" i="14"/>
  <c r="L444" i="14" s="1"/>
  <c r="M444" i="14"/>
  <c r="O444" i="14" s="1"/>
  <c r="W444" i="14" s="1"/>
  <c r="AE444" i="14"/>
  <c r="I445" i="14"/>
  <c r="J445" i="14" s="1"/>
  <c r="U445" i="14" s="1"/>
  <c r="K445" i="14"/>
  <c r="L445" i="14" s="1"/>
  <c r="M445" i="14"/>
  <c r="O445" i="14" s="1"/>
  <c r="W445" i="14" s="1"/>
  <c r="AE445" i="14"/>
  <c r="AF445" i="14" s="1"/>
  <c r="I446" i="14"/>
  <c r="J446" i="14" s="1"/>
  <c r="R446" i="14" s="1"/>
  <c r="K446" i="14"/>
  <c r="L446" i="14" s="1"/>
  <c r="M446" i="14"/>
  <c r="O446" i="14" s="1"/>
  <c r="W446" i="14" s="1"/>
  <c r="AE446" i="14"/>
  <c r="AF446" i="14" s="1"/>
  <c r="I447" i="14"/>
  <c r="J447" i="14" s="1"/>
  <c r="K447" i="14"/>
  <c r="L447" i="14" s="1"/>
  <c r="M447" i="14"/>
  <c r="O447" i="14" s="1"/>
  <c r="W447" i="14" s="1"/>
  <c r="AE447" i="14"/>
  <c r="AF447" i="14" s="1"/>
  <c r="I448" i="14"/>
  <c r="J448" i="14" s="1"/>
  <c r="K448" i="14"/>
  <c r="L448" i="14" s="1"/>
  <c r="M448" i="14"/>
  <c r="O448" i="14" s="1"/>
  <c r="W448" i="14" s="1"/>
  <c r="AE448" i="14"/>
  <c r="AD448" i="14" s="1"/>
  <c r="I449" i="14"/>
  <c r="J449" i="14" s="1"/>
  <c r="R449" i="14" s="1"/>
  <c r="K449" i="14"/>
  <c r="L449" i="14" s="1"/>
  <c r="M449" i="14"/>
  <c r="AE449" i="14"/>
  <c r="I450" i="14"/>
  <c r="J450" i="14" s="1"/>
  <c r="R450" i="14" s="1"/>
  <c r="K450" i="14"/>
  <c r="L450" i="14" s="1"/>
  <c r="M450" i="14"/>
  <c r="O450" i="14" s="1"/>
  <c r="W450" i="14" s="1"/>
  <c r="AE450" i="14"/>
  <c r="AF450" i="14" s="1"/>
  <c r="I451" i="14"/>
  <c r="J451" i="14" s="1"/>
  <c r="T451" i="14" s="1"/>
  <c r="K451" i="14"/>
  <c r="L451" i="14" s="1"/>
  <c r="M451" i="14"/>
  <c r="O451" i="14" s="1"/>
  <c r="W451" i="14" s="1"/>
  <c r="AE451" i="14"/>
  <c r="AF451" i="14" s="1"/>
  <c r="I452" i="14"/>
  <c r="J452" i="14" s="1"/>
  <c r="R452" i="14" s="1"/>
  <c r="K452" i="14"/>
  <c r="L452" i="14" s="1"/>
  <c r="M452" i="14"/>
  <c r="O452" i="14" s="1"/>
  <c r="W452" i="14" s="1"/>
  <c r="AE452" i="14"/>
  <c r="AD452" i="14" s="1"/>
  <c r="I453" i="14"/>
  <c r="J453" i="14" s="1"/>
  <c r="R453" i="14" s="1"/>
  <c r="K453" i="14"/>
  <c r="L453" i="14" s="1"/>
  <c r="M453" i="14"/>
  <c r="O453" i="14" s="1"/>
  <c r="W453" i="14" s="1"/>
  <c r="AE453" i="14"/>
  <c r="AD453" i="14" s="1"/>
  <c r="I454" i="14"/>
  <c r="J454" i="14" s="1"/>
  <c r="P454" i="14" s="1"/>
  <c r="K454" i="14"/>
  <c r="L454" i="14" s="1"/>
  <c r="M454" i="14"/>
  <c r="O454" i="14" s="1"/>
  <c r="W454" i="14" s="1"/>
  <c r="AE454" i="14"/>
  <c r="I455" i="14"/>
  <c r="J455" i="14" s="1"/>
  <c r="R455" i="14" s="1"/>
  <c r="K455" i="14"/>
  <c r="L455" i="14" s="1"/>
  <c r="M455" i="14"/>
  <c r="O455" i="14" s="1"/>
  <c r="W455" i="14" s="1"/>
  <c r="AE455" i="14"/>
  <c r="I456" i="14"/>
  <c r="J456" i="14" s="1"/>
  <c r="R456" i="14" s="1"/>
  <c r="K456" i="14"/>
  <c r="L456" i="14" s="1"/>
  <c r="M456" i="14"/>
  <c r="O456" i="14" s="1"/>
  <c r="W456" i="14" s="1"/>
  <c r="AE456" i="14"/>
  <c r="AD456" i="14" s="1"/>
  <c r="I457" i="14"/>
  <c r="J457" i="14" s="1"/>
  <c r="K457" i="14"/>
  <c r="L457" i="14" s="1"/>
  <c r="M457" i="14"/>
  <c r="O457" i="14" s="1"/>
  <c r="W457" i="14" s="1"/>
  <c r="AE457" i="14"/>
  <c r="AD457" i="14" s="1"/>
  <c r="I458" i="14"/>
  <c r="J458" i="14" s="1"/>
  <c r="T458" i="14" s="1"/>
  <c r="K458" i="14"/>
  <c r="L458" i="14" s="1"/>
  <c r="M458" i="14"/>
  <c r="O458" i="14" s="1"/>
  <c r="W458" i="14" s="1"/>
  <c r="AE458" i="14"/>
  <c r="AD458" i="14" s="1"/>
  <c r="I459" i="14"/>
  <c r="J459" i="14" s="1"/>
  <c r="T459" i="14" s="1"/>
  <c r="K459" i="14"/>
  <c r="L459" i="14" s="1"/>
  <c r="M459" i="14"/>
  <c r="O459" i="14" s="1"/>
  <c r="W459" i="14" s="1"/>
  <c r="AE459" i="14"/>
  <c r="AD459" i="14" s="1"/>
  <c r="I460" i="14"/>
  <c r="J460" i="14" s="1"/>
  <c r="T460" i="14" s="1"/>
  <c r="K460" i="14"/>
  <c r="L460" i="14" s="1"/>
  <c r="M460" i="14"/>
  <c r="O460" i="14" s="1"/>
  <c r="W460" i="14" s="1"/>
  <c r="AE460" i="14"/>
  <c r="AD460" i="14" s="1"/>
  <c r="I461" i="14"/>
  <c r="J461" i="14" s="1"/>
  <c r="T461" i="14" s="1"/>
  <c r="K461" i="14"/>
  <c r="L461" i="14" s="1"/>
  <c r="M461" i="14"/>
  <c r="O461" i="14" s="1"/>
  <c r="W461" i="14" s="1"/>
  <c r="AE461" i="14"/>
  <c r="AF461" i="14" s="1"/>
  <c r="AG461" i="14" s="1"/>
  <c r="I462" i="14"/>
  <c r="J462" i="14" s="1"/>
  <c r="T462" i="14" s="1"/>
  <c r="K462" i="14"/>
  <c r="L462" i="14" s="1"/>
  <c r="M462" i="14"/>
  <c r="O462" i="14" s="1"/>
  <c r="W462" i="14" s="1"/>
  <c r="AE462" i="14"/>
  <c r="I463" i="14"/>
  <c r="J463" i="14" s="1"/>
  <c r="K463" i="14"/>
  <c r="L463" i="14" s="1"/>
  <c r="M463" i="14"/>
  <c r="O463" i="14" s="1"/>
  <c r="W463" i="14" s="1"/>
  <c r="AE463" i="14"/>
  <c r="AF463" i="14" s="1"/>
  <c r="AG463" i="14" s="1"/>
  <c r="I464" i="14"/>
  <c r="J464" i="14" s="1"/>
  <c r="K464" i="14"/>
  <c r="L464" i="14" s="1"/>
  <c r="M464" i="14"/>
  <c r="O464" i="14" s="1"/>
  <c r="W464" i="14" s="1"/>
  <c r="AE464" i="14"/>
  <c r="AD464" i="14" s="1"/>
  <c r="I465" i="14"/>
  <c r="J465" i="14" s="1"/>
  <c r="T465" i="14" s="1"/>
  <c r="K465" i="14"/>
  <c r="L465" i="14" s="1"/>
  <c r="M465" i="14"/>
  <c r="AE465" i="14"/>
  <c r="AF465" i="14" s="1"/>
  <c r="I466" i="14"/>
  <c r="J466" i="14" s="1"/>
  <c r="U466" i="14" s="1"/>
  <c r="K466" i="14"/>
  <c r="L466" i="14" s="1"/>
  <c r="M466" i="14"/>
  <c r="O466" i="14" s="1"/>
  <c r="W466" i="14" s="1"/>
  <c r="AE466" i="14"/>
  <c r="AD466" i="14" s="1"/>
  <c r="I467" i="14"/>
  <c r="J467" i="14" s="1"/>
  <c r="T467" i="14" s="1"/>
  <c r="K467" i="14"/>
  <c r="L467" i="14" s="1"/>
  <c r="M467" i="14"/>
  <c r="O467" i="14" s="1"/>
  <c r="W467" i="14" s="1"/>
  <c r="AE467" i="14"/>
  <c r="AF467" i="14" s="1"/>
  <c r="I468" i="14"/>
  <c r="J468" i="14" s="1"/>
  <c r="U468" i="14" s="1"/>
  <c r="K468" i="14"/>
  <c r="L468" i="14" s="1"/>
  <c r="M468" i="14"/>
  <c r="O468" i="14" s="1"/>
  <c r="W468" i="14" s="1"/>
  <c r="AE468" i="14"/>
  <c r="AD468" i="14" s="1"/>
  <c r="I469" i="14"/>
  <c r="J469" i="14" s="1"/>
  <c r="R469" i="14" s="1"/>
  <c r="K469" i="14"/>
  <c r="L469" i="14" s="1"/>
  <c r="M469" i="14"/>
  <c r="O469" i="14" s="1"/>
  <c r="W469" i="14" s="1"/>
  <c r="AE469" i="14"/>
  <c r="AF469" i="14" s="1"/>
  <c r="I470" i="14"/>
  <c r="J470" i="14" s="1"/>
  <c r="U470" i="14" s="1"/>
  <c r="K470" i="14"/>
  <c r="L470" i="14" s="1"/>
  <c r="M470" i="14"/>
  <c r="O470" i="14" s="1"/>
  <c r="W470" i="14" s="1"/>
  <c r="AE470" i="14"/>
  <c r="AD470" i="14" s="1"/>
  <c r="I471" i="14"/>
  <c r="J471" i="14" s="1"/>
  <c r="T471" i="14" s="1"/>
  <c r="K471" i="14"/>
  <c r="L471" i="14" s="1"/>
  <c r="M471" i="14"/>
  <c r="O471" i="14" s="1"/>
  <c r="W471" i="14" s="1"/>
  <c r="AE471" i="14"/>
  <c r="AF471" i="14" s="1"/>
  <c r="I472" i="14"/>
  <c r="J472" i="14" s="1"/>
  <c r="U472" i="14" s="1"/>
  <c r="K472" i="14"/>
  <c r="L472" i="14" s="1"/>
  <c r="M472" i="14"/>
  <c r="O472" i="14" s="1"/>
  <c r="W472" i="14" s="1"/>
  <c r="AE472" i="14"/>
  <c r="AD472" i="14" s="1"/>
  <c r="I473" i="14"/>
  <c r="J473" i="14" s="1"/>
  <c r="K473" i="14"/>
  <c r="L473" i="14" s="1"/>
  <c r="M473" i="14"/>
  <c r="O473" i="14" s="1"/>
  <c r="W473" i="14" s="1"/>
  <c r="AE473" i="14"/>
  <c r="AF473" i="14" s="1"/>
  <c r="I474" i="14"/>
  <c r="J474" i="14" s="1"/>
  <c r="T474" i="14" s="1"/>
  <c r="K474" i="14"/>
  <c r="L474" i="14" s="1"/>
  <c r="M474" i="14"/>
  <c r="O474" i="14" s="1"/>
  <c r="W474" i="14" s="1"/>
  <c r="AE474" i="14"/>
  <c r="I475" i="14"/>
  <c r="J475" i="14" s="1"/>
  <c r="T475" i="14" s="1"/>
  <c r="K475" i="14"/>
  <c r="L475" i="14" s="1"/>
  <c r="M475" i="14"/>
  <c r="O475" i="14" s="1"/>
  <c r="W475" i="14" s="1"/>
  <c r="AE475" i="14"/>
  <c r="AF475" i="14" s="1"/>
  <c r="I476" i="14"/>
  <c r="J476" i="14" s="1"/>
  <c r="T476" i="14" s="1"/>
  <c r="K476" i="14"/>
  <c r="L476" i="14" s="1"/>
  <c r="M476" i="14"/>
  <c r="O476" i="14" s="1"/>
  <c r="W476" i="14" s="1"/>
  <c r="AE476" i="14"/>
  <c r="AD476" i="14" s="1"/>
  <c r="I477" i="14"/>
  <c r="J477" i="14" s="1"/>
  <c r="Q477" i="14" s="1"/>
  <c r="K477" i="14"/>
  <c r="L477" i="14" s="1"/>
  <c r="M477" i="14"/>
  <c r="O477" i="14" s="1"/>
  <c r="W477" i="14" s="1"/>
  <c r="AE477" i="14"/>
  <c r="AD477" i="14" s="1"/>
  <c r="I478" i="14"/>
  <c r="J478" i="14" s="1"/>
  <c r="Q478" i="14" s="1"/>
  <c r="K478" i="14"/>
  <c r="L478" i="14" s="1"/>
  <c r="M478" i="14"/>
  <c r="O478" i="14" s="1"/>
  <c r="W478" i="14" s="1"/>
  <c r="AE478" i="14"/>
  <c r="AD478" i="14" s="1"/>
  <c r="I479" i="14"/>
  <c r="J479" i="14" s="1"/>
  <c r="T479" i="14" s="1"/>
  <c r="K479" i="14"/>
  <c r="L479" i="14" s="1"/>
  <c r="M479" i="14"/>
  <c r="O479" i="14" s="1"/>
  <c r="W479" i="14" s="1"/>
  <c r="AE479" i="14"/>
  <c r="AD479" i="14" s="1"/>
  <c r="I480" i="14"/>
  <c r="J480" i="14" s="1"/>
  <c r="K480" i="14"/>
  <c r="L480" i="14" s="1"/>
  <c r="M480" i="14"/>
  <c r="O480" i="14" s="1"/>
  <c r="W480" i="14" s="1"/>
  <c r="AE480" i="14"/>
  <c r="AD480" i="14" s="1"/>
  <c r="I481" i="14"/>
  <c r="J481" i="14" s="1"/>
  <c r="K481" i="14"/>
  <c r="L481" i="14" s="1"/>
  <c r="N481" i="14" s="1"/>
  <c r="V481" i="14" s="1"/>
  <c r="M481" i="14"/>
  <c r="O481" i="14" s="1"/>
  <c r="W481" i="14" s="1"/>
  <c r="AE481" i="14"/>
  <c r="I482" i="14"/>
  <c r="J482" i="14" s="1"/>
  <c r="K482" i="14"/>
  <c r="L482" i="14" s="1"/>
  <c r="M482" i="14"/>
  <c r="O482" i="14" s="1"/>
  <c r="W482" i="14" s="1"/>
  <c r="AE482" i="14"/>
  <c r="AD482" i="14" s="1"/>
  <c r="I483" i="14"/>
  <c r="J483" i="14" s="1"/>
  <c r="K483" i="14"/>
  <c r="L483" i="14" s="1"/>
  <c r="M483" i="14"/>
  <c r="O483" i="14" s="1"/>
  <c r="W483" i="14" s="1"/>
  <c r="AE483" i="14"/>
  <c r="AD483" i="14" s="1"/>
  <c r="I484" i="14"/>
  <c r="J484" i="14" s="1"/>
  <c r="K484" i="14"/>
  <c r="L484" i="14" s="1"/>
  <c r="M484" i="14"/>
  <c r="O484" i="14" s="1"/>
  <c r="W484" i="14" s="1"/>
  <c r="AE484" i="14"/>
  <c r="AD484" i="14" s="1"/>
  <c r="I485" i="14"/>
  <c r="J485" i="14" s="1"/>
  <c r="K485" i="14"/>
  <c r="L485" i="14" s="1"/>
  <c r="M485" i="14"/>
  <c r="O485" i="14" s="1"/>
  <c r="W485" i="14" s="1"/>
  <c r="AE485" i="14"/>
  <c r="I486" i="14"/>
  <c r="J486" i="14" s="1"/>
  <c r="P486" i="14" s="1"/>
  <c r="K486" i="14"/>
  <c r="L486" i="14" s="1"/>
  <c r="M486" i="14"/>
  <c r="O486" i="14" s="1"/>
  <c r="W486" i="14" s="1"/>
  <c r="AE486" i="14"/>
  <c r="AD486" i="14" s="1"/>
  <c r="I487" i="14"/>
  <c r="J487" i="14" s="1"/>
  <c r="T487" i="14" s="1"/>
  <c r="K487" i="14"/>
  <c r="L487" i="14" s="1"/>
  <c r="M487" i="14"/>
  <c r="O487" i="14" s="1"/>
  <c r="W487" i="14" s="1"/>
  <c r="AE487" i="14"/>
  <c r="AD487" i="14" s="1"/>
  <c r="I488" i="14"/>
  <c r="J488" i="14" s="1"/>
  <c r="K488" i="14"/>
  <c r="L488" i="14" s="1"/>
  <c r="M488" i="14"/>
  <c r="O488" i="14" s="1"/>
  <c r="W488" i="14" s="1"/>
  <c r="AE488" i="14"/>
  <c r="AD488" i="14" s="1"/>
  <c r="I489" i="14"/>
  <c r="J489" i="14" s="1"/>
  <c r="K489" i="14"/>
  <c r="L489" i="14" s="1"/>
  <c r="M489" i="14"/>
  <c r="O489" i="14" s="1"/>
  <c r="W489" i="14" s="1"/>
  <c r="AE489" i="14"/>
  <c r="I490" i="14"/>
  <c r="J490" i="14" s="1"/>
  <c r="P490" i="14" s="1"/>
  <c r="K490" i="14"/>
  <c r="L490" i="14" s="1"/>
  <c r="M490" i="14"/>
  <c r="O490" i="14" s="1"/>
  <c r="W490" i="14" s="1"/>
  <c r="AE490" i="14"/>
  <c r="AD490" i="14" s="1"/>
  <c r="I491" i="14"/>
  <c r="J491" i="14" s="1"/>
  <c r="K491" i="14"/>
  <c r="L491" i="14" s="1"/>
  <c r="M491" i="14"/>
  <c r="O491" i="14" s="1"/>
  <c r="W491" i="14" s="1"/>
  <c r="AE491" i="14"/>
  <c r="AD491" i="14" s="1"/>
  <c r="I492" i="14"/>
  <c r="J492" i="14" s="1"/>
  <c r="K492" i="14"/>
  <c r="L492" i="14" s="1"/>
  <c r="M492" i="14"/>
  <c r="O492" i="14" s="1"/>
  <c r="W492" i="14" s="1"/>
  <c r="AE492" i="14"/>
  <c r="AD492" i="14" s="1"/>
  <c r="I493" i="14"/>
  <c r="J493" i="14" s="1"/>
  <c r="K493" i="14"/>
  <c r="L493" i="14" s="1"/>
  <c r="M493" i="14"/>
  <c r="O493" i="14" s="1"/>
  <c r="W493" i="14" s="1"/>
  <c r="AE493" i="14"/>
  <c r="I494" i="14"/>
  <c r="J494" i="14" s="1"/>
  <c r="K494" i="14"/>
  <c r="L494" i="14" s="1"/>
  <c r="M494" i="14"/>
  <c r="O494" i="14" s="1"/>
  <c r="W494" i="14" s="1"/>
  <c r="AE494" i="14"/>
  <c r="I495" i="14"/>
  <c r="J495" i="14" s="1"/>
  <c r="U495" i="14" s="1"/>
  <c r="K495" i="14"/>
  <c r="L495" i="14" s="1"/>
  <c r="M495" i="14"/>
  <c r="O495" i="14" s="1"/>
  <c r="W495" i="14" s="1"/>
  <c r="AE495" i="14"/>
  <c r="AD495" i="14" s="1"/>
  <c r="I496" i="14"/>
  <c r="J496" i="14" s="1"/>
  <c r="K496" i="14"/>
  <c r="L496" i="14" s="1"/>
  <c r="M496" i="14"/>
  <c r="O496" i="14" s="1"/>
  <c r="W496" i="14" s="1"/>
  <c r="AE496" i="14"/>
  <c r="AD496" i="14" s="1"/>
  <c r="I497" i="14"/>
  <c r="J497" i="14" s="1"/>
  <c r="K497" i="14"/>
  <c r="L497" i="14" s="1"/>
  <c r="M497" i="14"/>
  <c r="O497" i="14" s="1"/>
  <c r="W497" i="14" s="1"/>
  <c r="AE497" i="14"/>
  <c r="I498" i="14"/>
  <c r="J498" i="14" s="1"/>
  <c r="K498" i="14"/>
  <c r="L498" i="14" s="1"/>
  <c r="M498" i="14"/>
  <c r="O498" i="14" s="1"/>
  <c r="W498" i="14" s="1"/>
  <c r="AE498" i="14"/>
  <c r="I499" i="14"/>
  <c r="J499" i="14" s="1"/>
  <c r="T499" i="14" s="1"/>
  <c r="K499" i="14"/>
  <c r="L499" i="14" s="1"/>
  <c r="M499" i="14"/>
  <c r="O499" i="14" s="1"/>
  <c r="W499" i="14" s="1"/>
  <c r="AE499" i="14"/>
  <c r="AD499" i="14" s="1"/>
  <c r="I500" i="14"/>
  <c r="J500" i="14" s="1"/>
  <c r="K500" i="14"/>
  <c r="L500" i="14" s="1"/>
  <c r="M500" i="14"/>
  <c r="O500" i="14" s="1"/>
  <c r="W500" i="14" s="1"/>
  <c r="AE500" i="14"/>
  <c r="AD500" i="14" s="1"/>
  <c r="I501" i="14"/>
  <c r="J501" i="14" s="1"/>
  <c r="K501" i="14"/>
  <c r="L501" i="14" s="1"/>
  <c r="M501" i="14"/>
  <c r="O501" i="14" s="1"/>
  <c r="W501" i="14" s="1"/>
  <c r="AE501" i="14"/>
  <c r="I502" i="14"/>
  <c r="J502" i="14" s="1"/>
  <c r="K502" i="14"/>
  <c r="L502" i="14" s="1"/>
  <c r="M502" i="14"/>
  <c r="O502" i="14" s="1"/>
  <c r="W502" i="14" s="1"/>
  <c r="AE502" i="14"/>
  <c r="I503" i="14"/>
  <c r="J503" i="14" s="1"/>
  <c r="R503" i="14" s="1"/>
  <c r="K503" i="14"/>
  <c r="L503" i="14" s="1"/>
  <c r="M503" i="14"/>
  <c r="O503" i="14" s="1"/>
  <c r="W503" i="14" s="1"/>
  <c r="AE503" i="14"/>
  <c r="AD503" i="14" s="1"/>
  <c r="I504" i="14"/>
  <c r="J504" i="14" s="1"/>
  <c r="K504" i="14"/>
  <c r="L504" i="14" s="1"/>
  <c r="M504" i="14"/>
  <c r="O504" i="14" s="1"/>
  <c r="W504" i="14" s="1"/>
  <c r="AE504" i="14"/>
  <c r="AD504" i="14" s="1"/>
  <c r="I505" i="14"/>
  <c r="J505" i="14" s="1"/>
  <c r="K505" i="14"/>
  <c r="L505" i="14" s="1"/>
  <c r="M505" i="14"/>
  <c r="O505" i="14" s="1"/>
  <c r="W505" i="14" s="1"/>
  <c r="AE505" i="14"/>
  <c r="AF505" i="14" s="1"/>
  <c r="I506" i="14"/>
  <c r="J506" i="14" s="1"/>
  <c r="T506" i="14" s="1"/>
  <c r="K506" i="14"/>
  <c r="L506" i="14" s="1"/>
  <c r="M506" i="14"/>
  <c r="O506" i="14" s="1"/>
  <c r="W506" i="14" s="1"/>
  <c r="AE506" i="14"/>
  <c r="AF506" i="14" s="1"/>
  <c r="I507" i="14"/>
  <c r="J507" i="14" s="1"/>
  <c r="P507" i="14" s="1"/>
  <c r="K507" i="14"/>
  <c r="L507" i="14" s="1"/>
  <c r="M507" i="14"/>
  <c r="O507" i="14" s="1"/>
  <c r="W507" i="14" s="1"/>
  <c r="AE507" i="14"/>
  <c r="AF507" i="14" s="1"/>
  <c r="I508" i="14"/>
  <c r="J508" i="14" s="1"/>
  <c r="R508" i="14" s="1"/>
  <c r="K508" i="14"/>
  <c r="L508" i="14" s="1"/>
  <c r="M508" i="14"/>
  <c r="O508" i="14" s="1"/>
  <c r="W508" i="14" s="1"/>
  <c r="AE508" i="14"/>
  <c r="AF508" i="14" s="1"/>
  <c r="I509" i="14"/>
  <c r="J509" i="14" s="1"/>
  <c r="T509" i="14" s="1"/>
  <c r="K509" i="14"/>
  <c r="L509" i="14" s="1"/>
  <c r="M509" i="14"/>
  <c r="O509" i="14" s="1"/>
  <c r="W509" i="14" s="1"/>
  <c r="AE509" i="14"/>
  <c r="AF509" i="14" s="1"/>
  <c r="I510" i="14"/>
  <c r="J510" i="14" s="1"/>
  <c r="T510" i="14" s="1"/>
  <c r="K510" i="14"/>
  <c r="L510" i="14" s="1"/>
  <c r="M510" i="14"/>
  <c r="O510" i="14" s="1"/>
  <c r="W510" i="14" s="1"/>
  <c r="AE510" i="14"/>
  <c r="AF510" i="14" s="1"/>
  <c r="Q366" i="14" l="1"/>
  <c r="S451" i="14"/>
  <c r="AD376" i="14"/>
  <c r="AF452" i="14"/>
  <c r="AF421" i="14"/>
  <c r="AG421" i="14" s="1"/>
  <c r="N458" i="14"/>
  <c r="V458" i="14" s="1"/>
  <c r="T353" i="14"/>
  <c r="AF368" i="14"/>
  <c r="AG368" i="14" s="1"/>
  <c r="AG506" i="14"/>
  <c r="AF380" i="14"/>
  <c r="AG380" i="14" s="1"/>
  <c r="N348" i="14"/>
  <c r="V348" i="14" s="1"/>
  <c r="N463" i="14"/>
  <c r="V463" i="14" s="1"/>
  <c r="N457" i="14"/>
  <c r="V457" i="14" s="1"/>
  <c r="T441" i="14"/>
  <c r="N417" i="14"/>
  <c r="V417" i="14" s="1"/>
  <c r="N410" i="14"/>
  <c r="V410" i="14" s="1"/>
  <c r="N353" i="14"/>
  <c r="V353" i="14" s="1"/>
  <c r="AD345" i="14"/>
  <c r="N435" i="14"/>
  <c r="V435" i="14" s="1"/>
  <c r="AF382" i="14"/>
  <c r="AG382" i="14" s="1"/>
  <c r="N429" i="14"/>
  <c r="V429" i="14" s="1"/>
  <c r="N425" i="14"/>
  <c r="V425" i="14" s="1"/>
  <c r="N413" i="14"/>
  <c r="V413" i="14" s="1"/>
  <c r="AG508" i="14"/>
  <c r="AF458" i="14"/>
  <c r="N455" i="14"/>
  <c r="V455" i="14" s="1"/>
  <c r="AG398" i="14"/>
  <c r="AF393" i="14"/>
  <c r="AG393" i="14" s="1"/>
  <c r="N372" i="14"/>
  <c r="V372" i="14" s="1"/>
  <c r="AD351" i="14"/>
  <c r="N469" i="14"/>
  <c r="V469" i="14" s="1"/>
  <c r="N467" i="14"/>
  <c r="V467" i="14" s="1"/>
  <c r="AD461" i="14"/>
  <c r="AF459" i="14"/>
  <c r="AG459" i="14" s="1"/>
  <c r="AG438" i="14"/>
  <c r="AF425" i="14"/>
  <c r="AG425" i="14" s="1"/>
  <c r="N402" i="14"/>
  <c r="V402" i="14" s="1"/>
  <c r="AD398" i="14"/>
  <c r="AD389" i="14"/>
  <c r="S329" i="14"/>
  <c r="R454" i="14"/>
  <c r="T396" i="14"/>
  <c r="Q323" i="14"/>
  <c r="P445" i="14"/>
  <c r="AG385" i="14"/>
  <c r="R378" i="14"/>
  <c r="N509" i="14"/>
  <c r="V509" i="14" s="1"/>
  <c r="AG505" i="14"/>
  <c r="AF477" i="14"/>
  <c r="N459" i="14"/>
  <c r="V459" i="14" s="1"/>
  <c r="N394" i="14"/>
  <c r="V394" i="14" s="1"/>
  <c r="AD385" i="14"/>
  <c r="AF370" i="14"/>
  <c r="AG370" i="14" s="1"/>
  <c r="Q371" i="14"/>
  <c r="R371" i="14"/>
  <c r="S371" i="14"/>
  <c r="N392" i="14"/>
  <c r="V392" i="14" s="1"/>
  <c r="AD390" i="14"/>
  <c r="AG507" i="14"/>
  <c r="N477" i="14"/>
  <c r="V477" i="14" s="1"/>
  <c r="N475" i="14"/>
  <c r="V475" i="14" s="1"/>
  <c r="AF468" i="14"/>
  <c r="AG468" i="14" s="1"/>
  <c r="N447" i="14"/>
  <c r="V447" i="14" s="1"/>
  <c r="N421" i="14"/>
  <c r="V421" i="14" s="1"/>
  <c r="AD415" i="14"/>
  <c r="N411" i="14"/>
  <c r="V411" i="14" s="1"/>
  <c r="AF409" i="14"/>
  <c r="AG409" i="14" s="1"/>
  <c r="N408" i="14"/>
  <c r="V408" i="14" s="1"/>
  <c r="N406" i="14"/>
  <c r="V406" i="14" s="1"/>
  <c r="AG404" i="14"/>
  <c r="U403" i="14"/>
  <c r="N381" i="14"/>
  <c r="V381" i="14" s="1"/>
  <c r="N375" i="14"/>
  <c r="V375" i="14" s="1"/>
  <c r="AF367" i="14"/>
  <c r="AG367" i="14" s="1"/>
  <c r="N345" i="14"/>
  <c r="V345" i="14" s="1"/>
  <c r="AD343" i="14"/>
  <c r="N326" i="14"/>
  <c r="V326" i="14" s="1"/>
  <c r="N415" i="14"/>
  <c r="V415" i="14" s="1"/>
  <c r="N385" i="14"/>
  <c r="V385" i="14" s="1"/>
  <c r="N346" i="14"/>
  <c r="V346" i="14" s="1"/>
  <c r="N485" i="14"/>
  <c r="V485" i="14" s="1"/>
  <c r="N466" i="14"/>
  <c r="V466" i="14" s="1"/>
  <c r="N464" i="14"/>
  <c r="V464" i="14" s="1"/>
  <c r="N454" i="14"/>
  <c r="V454" i="14" s="1"/>
  <c r="S452" i="14"/>
  <c r="S449" i="14"/>
  <c r="T446" i="14"/>
  <c r="N430" i="14"/>
  <c r="V430" i="14" s="1"/>
  <c r="N364" i="14"/>
  <c r="V364" i="14" s="1"/>
  <c r="N347" i="14"/>
  <c r="V347" i="14" s="1"/>
  <c r="N370" i="14"/>
  <c r="V370" i="14" s="1"/>
  <c r="N333" i="14"/>
  <c r="V333" i="14" s="1"/>
  <c r="N474" i="14"/>
  <c r="V474" i="14" s="1"/>
  <c r="AF456" i="14"/>
  <c r="AG456" i="14" s="1"/>
  <c r="Q452" i="14"/>
  <c r="Q449" i="14"/>
  <c r="S446" i="14"/>
  <c r="U441" i="14"/>
  <c r="N416" i="14"/>
  <c r="V416" i="14" s="1"/>
  <c r="U413" i="14"/>
  <c r="U405" i="14"/>
  <c r="AD394" i="14"/>
  <c r="N371" i="14"/>
  <c r="V371" i="14" s="1"/>
  <c r="AF369" i="14"/>
  <c r="AG369" i="14" s="1"/>
  <c r="S368" i="14"/>
  <c r="N341" i="14"/>
  <c r="V341" i="14" s="1"/>
  <c r="AF339" i="14"/>
  <c r="AG339" i="14" s="1"/>
  <c r="P323" i="14"/>
  <c r="AD404" i="14"/>
  <c r="N343" i="14"/>
  <c r="V343" i="14" s="1"/>
  <c r="AD388" i="14"/>
  <c r="AF381" i="14"/>
  <c r="AG381" i="14" s="1"/>
  <c r="AD417" i="14"/>
  <c r="N382" i="14"/>
  <c r="V382" i="14" s="1"/>
  <c r="N499" i="14"/>
  <c r="V499" i="14" s="1"/>
  <c r="AF470" i="14"/>
  <c r="AG470" i="14" s="1"/>
  <c r="T450" i="14"/>
  <c r="N428" i="14"/>
  <c r="V428" i="14" s="1"/>
  <c r="AD414" i="14"/>
  <c r="Q388" i="14"/>
  <c r="AF361" i="14"/>
  <c r="AG361" i="14" s="1"/>
  <c r="AD416" i="14"/>
  <c r="N322" i="14"/>
  <c r="V322" i="14" s="1"/>
  <c r="AD346" i="14"/>
  <c r="P491" i="14"/>
  <c r="U491" i="14"/>
  <c r="R414" i="14"/>
  <c r="P414" i="14"/>
  <c r="P494" i="14"/>
  <c r="T494" i="14"/>
  <c r="U397" i="14"/>
  <c r="T397" i="14"/>
  <c r="N505" i="14"/>
  <c r="V505" i="14" s="1"/>
  <c r="N476" i="14"/>
  <c r="V476" i="14" s="1"/>
  <c r="S412" i="14"/>
  <c r="N500" i="14"/>
  <c r="V500" i="14" s="1"/>
  <c r="N497" i="14"/>
  <c r="V497" i="14" s="1"/>
  <c r="N495" i="14"/>
  <c r="V495" i="14" s="1"/>
  <c r="N489" i="14"/>
  <c r="V489" i="14" s="1"/>
  <c r="N478" i="14"/>
  <c r="V478" i="14" s="1"/>
  <c r="N471" i="14"/>
  <c r="V471" i="14" s="1"/>
  <c r="N470" i="14"/>
  <c r="V470" i="14" s="1"/>
  <c r="R462" i="14"/>
  <c r="N460" i="14"/>
  <c r="V460" i="14" s="1"/>
  <c r="N456" i="14"/>
  <c r="V456" i="14" s="1"/>
  <c r="AF453" i="14"/>
  <c r="AG453" i="14" s="1"/>
  <c r="N453" i="14"/>
  <c r="V453" i="14" s="1"/>
  <c r="P452" i="14"/>
  <c r="U449" i="14"/>
  <c r="N444" i="14"/>
  <c r="V444" i="14" s="1"/>
  <c r="Q441" i="14"/>
  <c r="AF430" i="14"/>
  <c r="AG430" i="14" s="1"/>
  <c r="AF429" i="14"/>
  <c r="AG429" i="14" s="1"/>
  <c r="N426" i="14"/>
  <c r="V426" i="14" s="1"/>
  <c r="AD423" i="14"/>
  <c r="T419" i="14"/>
  <c r="N418" i="14"/>
  <c r="V418" i="14" s="1"/>
  <c r="AF410" i="14"/>
  <c r="AG410" i="14" s="1"/>
  <c r="N409" i="14"/>
  <c r="V409" i="14" s="1"/>
  <c r="AG406" i="14"/>
  <c r="N393" i="14"/>
  <c r="V393" i="14" s="1"/>
  <c r="R390" i="14"/>
  <c r="T388" i="14"/>
  <c r="AD387" i="14"/>
  <c r="N384" i="14"/>
  <c r="V384" i="14" s="1"/>
  <c r="AF379" i="14"/>
  <c r="AD378" i="14"/>
  <c r="AD377" i="14"/>
  <c r="AF360" i="14"/>
  <c r="AG360" i="14" s="1"/>
  <c r="AF359" i="14"/>
  <c r="AG359" i="14" s="1"/>
  <c r="N358" i="14"/>
  <c r="V358" i="14" s="1"/>
  <c r="N327" i="14"/>
  <c r="V327" i="14" s="1"/>
  <c r="S325" i="14"/>
  <c r="N510" i="14"/>
  <c r="V510" i="14" s="1"/>
  <c r="N479" i="14"/>
  <c r="V479" i="14" s="1"/>
  <c r="N433" i="14"/>
  <c r="V433" i="14" s="1"/>
  <c r="N374" i="14"/>
  <c r="V374" i="14" s="1"/>
  <c r="N501" i="14"/>
  <c r="V501" i="14" s="1"/>
  <c r="N473" i="14"/>
  <c r="V473" i="14" s="1"/>
  <c r="T453" i="14"/>
  <c r="P450" i="14"/>
  <c r="N445" i="14"/>
  <c r="V445" i="14" s="1"/>
  <c r="T429" i="14"/>
  <c r="N419" i="14"/>
  <c r="V419" i="14" s="1"/>
  <c r="N414" i="14"/>
  <c r="V414" i="14" s="1"/>
  <c r="R405" i="14"/>
  <c r="S381" i="14"/>
  <c r="N366" i="14"/>
  <c r="V366" i="14" s="1"/>
  <c r="S360" i="14"/>
  <c r="S326" i="14"/>
  <c r="AG391" i="14"/>
  <c r="N452" i="14"/>
  <c r="V452" i="14" s="1"/>
  <c r="AD406" i="14"/>
  <c r="N389" i="14"/>
  <c r="V389" i="14" s="1"/>
  <c r="AD508" i="14"/>
  <c r="N496" i="14"/>
  <c r="V496" i="14" s="1"/>
  <c r="N480" i="14"/>
  <c r="V480" i="14" s="1"/>
  <c r="AF460" i="14"/>
  <c r="S453" i="14"/>
  <c r="U452" i="14"/>
  <c r="N439" i="14"/>
  <c r="V439" i="14" s="1"/>
  <c r="N438" i="14"/>
  <c r="V438" i="14" s="1"/>
  <c r="AD435" i="14"/>
  <c r="N424" i="14"/>
  <c r="V424" i="14" s="1"/>
  <c r="N420" i="14"/>
  <c r="V420" i="14" s="1"/>
  <c r="T408" i="14"/>
  <c r="U407" i="14"/>
  <c r="N404" i="14"/>
  <c r="V404" i="14" s="1"/>
  <c r="N400" i="14"/>
  <c r="V400" i="14" s="1"/>
  <c r="N396" i="14"/>
  <c r="V396" i="14" s="1"/>
  <c r="AG389" i="14"/>
  <c r="N388" i="14"/>
  <c r="V388" i="14" s="1"/>
  <c r="AF384" i="14"/>
  <c r="AG384" i="14" s="1"/>
  <c r="AF366" i="14"/>
  <c r="AG366" i="14" s="1"/>
  <c r="AD355" i="14"/>
  <c r="N351" i="14"/>
  <c r="V351" i="14" s="1"/>
  <c r="AF342" i="14"/>
  <c r="AG342" i="14" s="1"/>
  <c r="N335" i="14"/>
  <c r="V335" i="14" s="1"/>
  <c r="N323" i="14"/>
  <c r="V323" i="14" s="1"/>
  <c r="S321" i="14"/>
  <c r="AD463" i="14"/>
  <c r="U453" i="14"/>
  <c r="N427" i="14"/>
  <c r="V427" i="14" s="1"/>
  <c r="AD420" i="14"/>
  <c r="Q508" i="14"/>
  <c r="AF472" i="14"/>
  <c r="AG472" i="14" s="1"/>
  <c r="P458" i="14"/>
  <c r="Q453" i="14"/>
  <c r="T452" i="14"/>
  <c r="S409" i="14"/>
  <c r="R408" i="14"/>
  <c r="U401" i="14"/>
  <c r="AF373" i="14"/>
  <c r="AG373" i="14" s="1"/>
  <c r="N493" i="14"/>
  <c r="V493" i="14" s="1"/>
  <c r="N461" i="14"/>
  <c r="V461" i="14" s="1"/>
  <c r="N390" i="14"/>
  <c r="V390" i="14" s="1"/>
  <c r="T470" i="14"/>
  <c r="S444" i="14"/>
  <c r="AF419" i="14"/>
  <c r="AG419" i="14" s="1"/>
  <c r="T412" i="14"/>
  <c r="R401" i="14"/>
  <c r="N398" i="14"/>
  <c r="V398" i="14" s="1"/>
  <c r="R394" i="14"/>
  <c r="T386" i="14"/>
  <c r="S362" i="14"/>
  <c r="AF350" i="14"/>
  <c r="U342" i="14"/>
  <c r="Q327" i="14"/>
  <c r="N462" i="14"/>
  <c r="V462" i="14" s="1"/>
  <c r="S322" i="14"/>
  <c r="O449" i="14"/>
  <c r="W449" i="14" s="1"/>
  <c r="N449" i="14"/>
  <c r="V449" i="14" s="1"/>
  <c r="P421" i="14"/>
  <c r="R421" i="14"/>
  <c r="T421" i="14"/>
  <c r="P479" i="14"/>
  <c r="U479" i="14"/>
  <c r="R479" i="14"/>
  <c r="T466" i="14"/>
  <c r="T464" i="14"/>
  <c r="U464" i="14"/>
  <c r="R464" i="14"/>
  <c r="AD462" i="14"/>
  <c r="AF462" i="14"/>
  <c r="AG462" i="14" s="1"/>
  <c r="AF434" i="14"/>
  <c r="AG434" i="14" s="1"/>
  <c r="P426" i="14"/>
  <c r="R426" i="14"/>
  <c r="T426" i="14"/>
  <c r="P422" i="14"/>
  <c r="R422" i="14"/>
  <c r="T422" i="14"/>
  <c r="P498" i="14"/>
  <c r="T498" i="14"/>
  <c r="AD474" i="14"/>
  <c r="AF474" i="14"/>
  <c r="AG474" i="14" s="1"/>
  <c r="P463" i="14"/>
  <c r="R463" i="14"/>
  <c r="T463" i="14"/>
  <c r="R448" i="14"/>
  <c r="T448" i="14"/>
  <c r="P448" i="14"/>
  <c r="S448" i="14"/>
  <c r="U448" i="14"/>
  <c r="U436" i="14"/>
  <c r="T436" i="14"/>
  <c r="R436" i="14"/>
  <c r="U509" i="14"/>
  <c r="Q509" i="14"/>
  <c r="P499" i="14"/>
  <c r="U499" i="14"/>
  <c r="R499" i="14"/>
  <c r="P482" i="14"/>
  <c r="T482" i="14"/>
  <c r="R473" i="14"/>
  <c r="T473" i="14"/>
  <c r="R467" i="14"/>
  <c r="R445" i="14"/>
  <c r="S445" i="14"/>
  <c r="T445" i="14"/>
  <c r="Q445" i="14"/>
  <c r="R442" i="14"/>
  <c r="T442" i="14"/>
  <c r="U442" i="14"/>
  <c r="S442" i="14"/>
  <c r="Q437" i="14"/>
  <c r="R437" i="14"/>
  <c r="S437" i="14"/>
  <c r="U437" i="14"/>
  <c r="P437" i="14"/>
  <c r="T486" i="14"/>
  <c r="P502" i="14"/>
  <c r="T502" i="14"/>
  <c r="T468" i="14"/>
  <c r="AF431" i="14"/>
  <c r="AG431" i="14" s="1"/>
  <c r="AD431" i="14"/>
  <c r="P423" i="14"/>
  <c r="R423" i="14"/>
  <c r="T423" i="14"/>
  <c r="P503" i="14"/>
  <c r="T503" i="14"/>
  <c r="U503" i="14"/>
  <c r="P510" i="14"/>
  <c r="Q510" i="14"/>
  <c r="U510" i="14"/>
  <c r="P495" i="14"/>
  <c r="R495" i="14"/>
  <c r="T495" i="14"/>
  <c r="P483" i="14"/>
  <c r="R483" i="14"/>
  <c r="T483" i="14"/>
  <c r="U483" i="14"/>
  <c r="AD454" i="14"/>
  <c r="AF454" i="14"/>
  <c r="AG454" i="14" s="1"/>
  <c r="Q448" i="14"/>
  <c r="N440" i="14"/>
  <c r="V440" i="14" s="1"/>
  <c r="N431" i="14"/>
  <c r="V431" i="14" s="1"/>
  <c r="P420" i="14"/>
  <c r="R420" i="14"/>
  <c r="T420" i="14"/>
  <c r="P487" i="14"/>
  <c r="R487" i="14"/>
  <c r="U487" i="14"/>
  <c r="N506" i="14"/>
  <c r="V506" i="14" s="1"/>
  <c r="AF455" i="14"/>
  <c r="AG455" i="14" s="1"/>
  <c r="AD455" i="14"/>
  <c r="U440" i="14"/>
  <c r="R440" i="14"/>
  <c r="P431" i="14"/>
  <c r="R431" i="14"/>
  <c r="T431" i="14"/>
  <c r="R430" i="14"/>
  <c r="T430" i="14"/>
  <c r="P430" i="14"/>
  <c r="R491" i="14"/>
  <c r="P477" i="14"/>
  <c r="R475" i="14"/>
  <c r="R471" i="14"/>
  <c r="N465" i="14"/>
  <c r="V465" i="14" s="1"/>
  <c r="T444" i="14"/>
  <c r="R427" i="14"/>
  <c r="AF426" i="14"/>
  <c r="AG426" i="14" s="1"/>
  <c r="AF418" i="14"/>
  <c r="AG418" i="14" s="1"/>
  <c r="AF412" i="14"/>
  <c r="AG412" i="14" s="1"/>
  <c r="AD412" i="14"/>
  <c r="AF411" i="14"/>
  <c r="AG411" i="14" s="1"/>
  <c r="Q403" i="14"/>
  <c r="S403" i="14"/>
  <c r="AF392" i="14"/>
  <c r="AG392" i="14" s="1"/>
  <c r="AD386" i="14"/>
  <c r="AF386" i="14"/>
  <c r="AG386" i="14" s="1"/>
  <c r="AD372" i="14"/>
  <c r="AF372" i="14"/>
  <c r="AG372" i="14" s="1"/>
  <c r="AD354" i="14"/>
  <c r="AF354" i="14"/>
  <c r="R343" i="14"/>
  <c r="T343" i="14"/>
  <c r="U343" i="14"/>
  <c r="Q410" i="14"/>
  <c r="S410" i="14"/>
  <c r="N492" i="14"/>
  <c r="V492" i="14" s="1"/>
  <c r="N491" i="14"/>
  <c r="V491" i="14" s="1"/>
  <c r="AF466" i="14"/>
  <c r="AG466" i="14" s="1"/>
  <c r="AF457" i="14"/>
  <c r="AG457" i="14" s="1"/>
  <c r="U450" i="14"/>
  <c r="Q444" i="14"/>
  <c r="N443" i="14"/>
  <c r="V443" i="14" s="1"/>
  <c r="S441" i="14"/>
  <c r="AF439" i="14"/>
  <c r="AG439" i="14" s="1"/>
  <c r="AF432" i="14"/>
  <c r="AG432" i="14" s="1"/>
  <c r="P429" i="14"/>
  <c r="AF428" i="14"/>
  <c r="AG428" i="14" s="1"/>
  <c r="AF424" i="14"/>
  <c r="AG424" i="14" s="1"/>
  <c r="AF422" i="14"/>
  <c r="AG422" i="14" s="1"/>
  <c r="N422" i="14"/>
  <c r="V422" i="14" s="1"/>
  <c r="P408" i="14"/>
  <c r="T405" i="14"/>
  <c r="AD396" i="14"/>
  <c r="AF396" i="14"/>
  <c r="AG396" i="14" s="1"/>
  <c r="AD395" i="14"/>
  <c r="AG395" i="14"/>
  <c r="T393" i="14"/>
  <c r="S391" i="14"/>
  <c r="S379" i="14"/>
  <c r="R379" i="14"/>
  <c r="Q370" i="14"/>
  <c r="AD364" i="14"/>
  <c r="AF364" i="14"/>
  <c r="AG364" i="14" s="1"/>
  <c r="R346" i="14"/>
  <c r="T346" i="14"/>
  <c r="AF341" i="14"/>
  <c r="AG341" i="14" s="1"/>
  <c r="AD341" i="14"/>
  <c r="P444" i="14"/>
  <c r="T418" i="14"/>
  <c r="P411" i="14"/>
  <c r="AF402" i="14"/>
  <c r="AG402" i="14" s="1"/>
  <c r="AD402" i="14"/>
  <c r="T400" i="14"/>
  <c r="Q391" i="14"/>
  <c r="Q380" i="14"/>
  <c r="R380" i="14"/>
  <c r="S380" i="14"/>
  <c r="T347" i="14"/>
  <c r="R347" i="14"/>
  <c r="N488" i="14"/>
  <c r="V488" i="14" s="1"/>
  <c r="N487" i="14"/>
  <c r="V487" i="14" s="1"/>
  <c r="AG477" i="14"/>
  <c r="AG460" i="14"/>
  <c r="AG458" i="14"/>
  <c r="S450" i="14"/>
  <c r="T449" i="14"/>
  <c r="N448" i="14"/>
  <c r="V448" i="14" s="1"/>
  <c r="U446" i="14"/>
  <c r="P441" i="14"/>
  <c r="N434" i="14"/>
  <c r="V434" i="14" s="1"/>
  <c r="AF427" i="14"/>
  <c r="AG427" i="14" s="1"/>
  <c r="R418" i="14"/>
  <c r="AF413" i="14"/>
  <c r="AG413" i="14" s="1"/>
  <c r="P410" i="14"/>
  <c r="Q409" i="14"/>
  <c r="R409" i="14"/>
  <c r="U409" i="14"/>
  <c r="N407" i="14"/>
  <c r="V407" i="14" s="1"/>
  <c r="T404" i="14"/>
  <c r="T403" i="14"/>
  <c r="R396" i="14"/>
  <c r="AD365" i="14"/>
  <c r="AF365" i="14"/>
  <c r="AG365" i="14" s="1"/>
  <c r="P348" i="14"/>
  <c r="S348" i="14"/>
  <c r="T348" i="14"/>
  <c r="R337" i="14"/>
  <c r="S337" i="14"/>
  <c r="Q407" i="14"/>
  <c r="S407" i="14"/>
  <c r="AD371" i="14"/>
  <c r="AF371" i="14"/>
  <c r="AG371" i="14" s="1"/>
  <c r="AD353" i="14"/>
  <c r="AF353" i="14"/>
  <c r="AG353" i="14" s="1"/>
  <c r="N352" i="14"/>
  <c r="V352" i="14" s="1"/>
  <c r="T335" i="14"/>
  <c r="P335" i="14"/>
  <c r="R335" i="14"/>
  <c r="S335" i="14"/>
  <c r="N483" i="14"/>
  <c r="V483" i="14" s="1"/>
  <c r="N441" i="14"/>
  <c r="V441" i="14" s="1"/>
  <c r="N423" i="14"/>
  <c r="V423" i="14" s="1"/>
  <c r="R415" i="14"/>
  <c r="N412" i="14"/>
  <c r="V412" i="14" s="1"/>
  <c r="Q406" i="14"/>
  <c r="T406" i="14"/>
  <c r="N405" i="14"/>
  <c r="V405" i="14" s="1"/>
  <c r="N395" i="14"/>
  <c r="V395" i="14" s="1"/>
  <c r="R392" i="14"/>
  <c r="Q392" i="14"/>
  <c r="Q387" i="14"/>
  <c r="T387" i="14"/>
  <c r="AG383" i="14"/>
  <c r="Q364" i="14"/>
  <c r="S364" i="14"/>
  <c r="P349" i="14"/>
  <c r="T349" i="14"/>
  <c r="N484" i="14"/>
  <c r="V484" i="14" s="1"/>
  <c r="P508" i="14"/>
  <c r="AD507" i="14"/>
  <c r="AD506" i="14"/>
  <c r="N504" i="14"/>
  <c r="V504" i="14" s="1"/>
  <c r="N503" i="14"/>
  <c r="V503" i="14" s="1"/>
  <c r="T491" i="14"/>
  <c r="T490" i="14"/>
  <c r="AF476" i="14"/>
  <c r="AG476" i="14" s="1"/>
  <c r="O465" i="14"/>
  <c r="W465" i="14" s="1"/>
  <c r="N451" i="14"/>
  <c r="V451" i="14" s="1"/>
  <c r="N450" i="14"/>
  <c r="V450" i="14" s="1"/>
  <c r="P449" i="14"/>
  <c r="P446" i="14"/>
  <c r="U444" i="14"/>
  <c r="AG435" i="14"/>
  <c r="N432" i="14"/>
  <c r="V432" i="14" s="1"/>
  <c r="Q413" i="14"/>
  <c r="P413" i="14"/>
  <c r="T409" i="14"/>
  <c r="AF408" i="14"/>
  <c r="AG408" i="14" s="1"/>
  <c r="AD408" i="14"/>
  <c r="Q405" i="14"/>
  <c r="S405" i="14"/>
  <c r="N401" i="14"/>
  <c r="V401" i="14" s="1"/>
  <c r="AF399" i="14"/>
  <c r="AG399" i="14" s="1"/>
  <c r="T395" i="14"/>
  <c r="S395" i="14"/>
  <c r="N342" i="14"/>
  <c r="V342" i="14" s="1"/>
  <c r="AD391" i="14"/>
  <c r="AD383" i="14"/>
  <c r="Q381" i="14"/>
  <c r="N363" i="14"/>
  <c r="V363" i="14" s="1"/>
  <c r="AD356" i="14"/>
  <c r="P355" i="14"/>
  <c r="R339" i="14"/>
  <c r="Q330" i="14"/>
  <c r="P329" i="14"/>
  <c r="P325" i="14"/>
  <c r="P321" i="14"/>
  <c r="N387" i="14"/>
  <c r="V387" i="14" s="1"/>
  <c r="AG379" i="14"/>
  <c r="AF375" i="14"/>
  <c r="AG375" i="14" s="1"/>
  <c r="AF374" i="14"/>
  <c r="AG374" i="14" s="1"/>
  <c r="N373" i="14"/>
  <c r="V373" i="14" s="1"/>
  <c r="N369" i="14"/>
  <c r="V369" i="14" s="1"/>
  <c r="AF363" i="14"/>
  <c r="AG363" i="14" s="1"/>
  <c r="AF362" i="14"/>
  <c r="AG362" i="14" s="1"/>
  <c r="N362" i="14"/>
  <c r="V362" i="14" s="1"/>
  <c r="N361" i="14"/>
  <c r="V361" i="14" s="1"/>
  <c r="N356" i="14"/>
  <c r="V356" i="14" s="1"/>
  <c r="N355" i="14"/>
  <c r="V355" i="14" s="1"/>
  <c r="N354" i="14"/>
  <c r="V354" i="14" s="1"/>
  <c r="AF349" i="14"/>
  <c r="AG349" i="14" s="1"/>
  <c r="N339" i="14"/>
  <c r="V339" i="14" s="1"/>
  <c r="N330" i="14"/>
  <c r="V330" i="14" s="1"/>
  <c r="N329" i="14"/>
  <c r="V329" i="14" s="1"/>
  <c r="S327" i="14"/>
  <c r="N325" i="14"/>
  <c r="V325" i="14" s="1"/>
  <c r="N321" i="14"/>
  <c r="V321" i="14" s="1"/>
  <c r="N386" i="14"/>
  <c r="V386" i="14" s="1"/>
  <c r="N383" i="14"/>
  <c r="V383" i="14" s="1"/>
  <c r="N379" i="14"/>
  <c r="V379" i="14" s="1"/>
  <c r="N368" i="14"/>
  <c r="V368" i="14" s="1"/>
  <c r="N367" i="14"/>
  <c r="V367" i="14" s="1"/>
  <c r="N360" i="14"/>
  <c r="V360" i="14" s="1"/>
  <c r="N359" i="14"/>
  <c r="V359" i="14" s="1"/>
  <c r="N331" i="14"/>
  <c r="V331" i="14" s="1"/>
  <c r="N403" i="14"/>
  <c r="V403" i="14" s="1"/>
  <c r="N397" i="14"/>
  <c r="V397" i="14" s="1"/>
  <c r="N357" i="14"/>
  <c r="V357" i="14" s="1"/>
  <c r="AD347" i="14"/>
  <c r="S328" i="14"/>
  <c r="S324" i="14"/>
  <c r="S320" i="14"/>
  <c r="N391" i="14"/>
  <c r="V391" i="14" s="1"/>
  <c r="N380" i="14"/>
  <c r="V380" i="14" s="1"/>
  <c r="N378" i="14"/>
  <c r="V378" i="14" s="1"/>
  <c r="N377" i="14"/>
  <c r="V377" i="14" s="1"/>
  <c r="N376" i="14"/>
  <c r="V376" i="14" s="1"/>
  <c r="S355" i="14"/>
  <c r="N350" i="14"/>
  <c r="V350" i="14" s="1"/>
  <c r="N349" i="14"/>
  <c r="V349" i="14" s="1"/>
  <c r="U339" i="14"/>
  <c r="N338" i="14"/>
  <c r="V338" i="14" s="1"/>
  <c r="S330" i="14"/>
  <c r="N328" i="14"/>
  <c r="V328" i="14" s="1"/>
  <c r="N324" i="14"/>
  <c r="V324" i="14" s="1"/>
  <c r="N320" i="14"/>
  <c r="V320" i="14" s="1"/>
  <c r="N318" i="14"/>
  <c r="V318" i="14" s="1"/>
  <c r="N316" i="14"/>
  <c r="V316" i="14" s="1"/>
  <c r="N314" i="14"/>
  <c r="V314" i="14" s="1"/>
  <c r="N312" i="14"/>
  <c r="V312" i="14" s="1"/>
  <c r="T496" i="14"/>
  <c r="S496" i="14"/>
  <c r="U496" i="14"/>
  <c r="P496" i="14"/>
  <c r="Q496" i="14"/>
  <c r="R496" i="14"/>
  <c r="T500" i="14"/>
  <c r="U500" i="14"/>
  <c r="P500" i="14"/>
  <c r="Q500" i="14"/>
  <c r="S500" i="14"/>
  <c r="R500" i="14"/>
  <c r="R485" i="14"/>
  <c r="S485" i="14"/>
  <c r="T485" i="14"/>
  <c r="U485" i="14"/>
  <c r="P485" i="14"/>
  <c r="Q485" i="14"/>
  <c r="R489" i="14"/>
  <c r="S489" i="14"/>
  <c r="T489" i="14"/>
  <c r="U489" i="14"/>
  <c r="Q489" i="14"/>
  <c r="P489" i="14"/>
  <c r="T492" i="14"/>
  <c r="U492" i="14"/>
  <c r="P492" i="14"/>
  <c r="S492" i="14"/>
  <c r="Q492" i="14"/>
  <c r="R492" i="14"/>
  <c r="Q505" i="14"/>
  <c r="R505" i="14"/>
  <c r="S505" i="14"/>
  <c r="T505" i="14"/>
  <c r="P505" i="14"/>
  <c r="U505" i="14"/>
  <c r="R481" i="14"/>
  <c r="S481" i="14"/>
  <c r="T481" i="14"/>
  <c r="U481" i="14"/>
  <c r="Q481" i="14"/>
  <c r="P481" i="14"/>
  <c r="T504" i="14"/>
  <c r="P504" i="14"/>
  <c r="U504" i="14"/>
  <c r="Q504" i="14"/>
  <c r="R504" i="14"/>
  <c r="S504" i="14"/>
  <c r="T480" i="14"/>
  <c r="U480" i="14"/>
  <c r="P480" i="14"/>
  <c r="S480" i="14"/>
  <c r="Q480" i="14"/>
  <c r="R480" i="14"/>
  <c r="R501" i="14"/>
  <c r="S501" i="14"/>
  <c r="T501" i="14"/>
  <c r="U501" i="14"/>
  <c r="Q501" i="14"/>
  <c r="P501" i="14"/>
  <c r="T488" i="14"/>
  <c r="U488" i="14"/>
  <c r="P488" i="14"/>
  <c r="S488" i="14"/>
  <c r="Q488" i="14"/>
  <c r="R488" i="14"/>
  <c r="R497" i="14"/>
  <c r="Q497" i="14"/>
  <c r="S497" i="14"/>
  <c r="T497" i="14"/>
  <c r="U497" i="14"/>
  <c r="P497" i="14"/>
  <c r="R493" i="14"/>
  <c r="S493" i="14"/>
  <c r="T493" i="14"/>
  <c r="U493" i="14"/>
  <c r="P493" i="14"/>
  <c r="Q493" i="14"/>
  <c r="T484" i="14"/>
  <c r="S484" i="14"/>
  <c r="U484" i="14"/>
  <c r="P484" i="14"/>
  <c r="Q484" i="14"/>
  <c r="R484" i="14"/>
  <c r="Q457" i="14"/>
  <c r="S457" i="14"/>
  <c r="T457" i="14"/>
  <c r="U457" i="14"/>
  <c r="P457" i="14"/>
  <c r="R457" i="14"/>
  <c r="Q438" i="14"/>
  <c r="R438" i="14"/>
  <c r="U438" i="14"/>
  <c r="P438" i="14"/>
  <c r="S438" i="14"/>
  <c r="T438" i="14"/>
  <c r="N507" i="14"/>
  <c r="V507" i="14" s="1"/>
  <c r="R506" i="14"/>
  <c r="N502" i="14"/>
  <c r="V502" i="14" s="1"/>
  <c r="N498" i="14"/>
  <c r="V498" i="14" s="1"/>
  <c r="N494" i="14"/>
  <c r="V494" i="14" s="1"/>
  <c r="N490" i="14"/>
  <c r="V490" i="14" s="1"/>
  <c r="N486" i="14"/>
  <c r="V486" i="14" s="1"/>
  <c r="N482" i="14"/>
  <c r="V482" i="14" s="1"/>
  <c r="U474" i="14"/>
  <c r="Q472" i="14"/>
  <c r="S472" i="14"/>
  <c r="P472" i="14"/>
  <c r="R472" i="14"/>
  <c r="Q460" i="14"/>
  <c r="S460" i="14"/>
  <c r="U460" i="14"/>
  <c r="P460" i="14"/>
  <c r="R460" i="14"/>
  <c r="AF496" i="14"/>
  <c r="AG496" i="14" s="1"/>
  <c r="AF492" i="14"/>
  <c r="AG492" i="14" s="1"/>
  <c r="AF484" i="14"/>
  <c r="AG484" i="14" s="1"/>
  <c r="Q439" i="14"/>
  <c r="T439" i="14"/>
  <c r="P439" i="14"/>
  <c r="R439" i="14"/>
  <c r="S439" i="14"/>
  <c r="U439" i="14"/>
  <c r="AD509" i="14"/>
  <c r="S509" i="14"/>
  <c r="U507" i="14"/>
  <c r="AG510" i="14"/>
  <c r="R509" i="14"/>
  <c r="T507" i="14"/>
  <c r="Q506" i="14"/>
  <c r="AF503" i="14"/>
  <c r="AG503" i="14" s="1"/>
  <c r="S503" i="14"/>
  <c r="U502" i="14"/>
  <c r="AF499" i="14"/>
  <c r="AG499" i="14" s="1"/>
  <c r="S499" i="14"/>
  <c r="U498" i="14"/>
  <c r="AF495" i="14"/>
  <c r="AG495" i="14" s="1"/>
  <c r="S495" i="14"/>
  <c r="U494" i="14"/>
  <c r="AF491" i="14"/>
  <c r="AG491" i="14" s="1"/>
  <c r="S491" i="14"/>
  <c r="U490" i="14"/>
  <c r="AF487" i="14"/>
  <c r="AG487" i="14" s="1"/>
  <c r="S487" i="14"/>
  <c r="U486" i="14"/>
  <c r="AF483" i="14"/>
  <c r="AG483" i="14" s="1"/>
  <c r="S483" i="14"/>
  <c r="U482" i="14"/>
  <c r="AF479" i="14"/>
  <c r="AG479" i="14" s="1"/>
  <c r="S479" i="14"/>
  <c r="T478" i="14"/>
  <c r="Q475" i="14"/>
  <c r="S475" i="14"/>
  <c r="U475" i="14"/>
  <c r="AG473" i="14"/>
  <c r="AD473" i="14"/>
  <c r="S506" i="14"/>
  <c r="AF504" i="14"/>
  <c r="AG504" i="14" s="1"/>
  <c r="AF500" i="14"/>
  <c r="AG500" i="14" s="1"/>
  <c r="AF480" i="14"/>
  <c r="AG480" i="14" s="1"/>
  <c r="P509" i="14"/>
  <c r="N508" i="14"/>
  <c r="V508" i="14" s="1"/>
  <c r="R507" i="14"/>
  <c r="AF502" i="14"/>
  <c r="AG502" i="14" s="1"/>
  <c r="Q499" i="14"/>
  <c r="AF498" i="14"/>
  <c r="AG498" i="14" s="1"/>
  <c r="S498" i="14"/>
  <c r="Q495" i="14"/>
  <c r="AF494" i="14"/>
  <c r="AG494" i="14" s="1"/>
  <c r="S494" i="14"/>
  <c r="Q491" i="14"/>
  <c r="AF490" i="14"/>
  <c r="AG490" i="14" s="1"/>
  <c r="S490" i="14"/>
  <c r="Q487" i="14"/>
  <c r="AF486" i="14"/>
  <c r="AG486" i="14" s="1"/>
  <c r="S486" i="14"/>
  <c r="Q483" i="14"/>
  <c r="AF482" i="14"/>
  <c r="AG482" i="14" s="1"/>
  <c r="S482" i="14"/>
  <c r="Q479" i="14"/>
  <c r="AF478" i="14"/>
  <c r="AG478" i="14" s="1"/>
  <c r="P475" i="14"/>
  <c r="Q473" i="14"/>
  <c r="S473" i="14"/>
  <c r="U473" i="14"/>
  <c r="P473" i="14"/>
  <c r="T472" i="14"/>
  <c r="AG471" i="14"/>
  <c r="AD471" i="14"/>
  <c r="P506" i="14"/>
  <c r="S478" i="14"/>
  <c r="U478" i="14"/>
  <c r="AD510" i="14"/>
  <c r="S510" i="14"/>
  <c r="U508" i="14"/>
  <c r="Q503" i="14"/>
  <c r="S502" i="14"/>
  <c r="R510" i="14"/>
  <c r="T508" i="14"/>
  <c r="Q507" i="14"/>
  <c r="AD505" i="14"/>
  <c r="AD502" i="14"/>
  <c r="R502" i="14"/>
  <c r="AD498" i="14"/>
  <c r="R498" i="14"/>
  <c r="AD494" i="14"/>
  <c r="R494" i="14"/>
  <c r="R490" i="14"/>
  <c r="R486" i="14"/>
  <c r="R482" i="14"/>
  <c r="P478" i="14"/>
  <c r="S477" i="14"/>
  <c r="R477" i="14"/>
  <c r="T477" i="14"/>
  <c r="U477" i="14"/>
  <c r="U476" i="14"/>
  <c r="N472" i="14"/>
  <c r="V472" i="14" s="1"/>
  <c r="Q471" i="14"/>
  <c r="S471" i="14"/>
  <c r="U471" i="14"/>
  <c r="P471" i="14"/>
  <c r="AG469" i="14"/>
  <c r="AD469" i="14"/>
  <c r="Q465" i="14"/>
  <c r="S465" i="14"/>
  <c r="U465" i="14"/>
  <c r="P465" i="14"/>
  <c r="R465" i="14"/>
  <c r="AF436" i="14"/>
  <c r="AG436" i="14" s="1"/>
  <c r="AD436" i="14"/>
  <c r="AF488" i="14"/>
  <c r="AG488" i="14" s="1"/>
  <c r="S507" i="14"/>
  <c r="U506" i="14"/>
  <c r="Q502" i="14"/>
  <c r="AF497" i="14"/>
  <c r="AG497" i="14" s="1"/>
  <c r="Q494" i="14"/>
  <c r="Q490" i="14"/>
  <c r="AF489" i="14"/>
  <c r="AG489" i="14" s="1"/>
  <c r="Q486" i="14"/>
  <c r="AF485" i="14"/>
  <c r="AG485" i="14" s="1"/>
  <c r="Q482" i="14"/>
  <c r="AF481" i="14"/>
  <c r="AG481" i="14" s="1"/>
  <c r="AG475" i="14"/>
  <c r="Q469" i="14"/>
  <c r="S469" i="14"/>
  <c r="U469" i="14"/>
  <c r="P469" i="14"/>
  <c r="AG467" i="14"/>
  <c r="AD467" i="14"/>
  <c r="R478" i="14"/>
  <c r="Q476" i="14"/>
  <c r="S476" i="14"/>
  <c r="P476" i="14"/>
  <c r="R476" i="14"/>
  <c r="S508" i="14"/>
  <c r="AF501" i="14"/>
  <c r="AG501" i="14" s="1"/>
  <c r="Q498" i="14"/>
  <c r="AF493" i="14"/>
  <c r="AG493" i="14" s="1"/>
  <c r="AG509" i="14"/>
  <c r="AD501" i="14"/>
  <c r="AD497" i="14"/>
  <c r="AD493" i="14"/>
  <c r="AD489" i="14"/>
  <c r="AD485" i="14"/>
  <c r="AD481" i="14"/>
  <c r="AD475" i="14"/>
  <c r="Q474" i="14"/>
  <c r="S474" i="14"/>
  <c r="P474" i="14"/>
  <c r="R474" i="14"/>
  <c r="T469" i="14"/>
  <c r="N468" i="14"/>
  <c r="V468" i="14" s="1"/>
  <c r="Q467" i="14"/>
  <c r="S467" i="14"/>
  <c r="U467" i="14"/>
  <c r="P467" i="14"/>
  <c r="AG465" i="14"/>
  <c r="R447" i="14"/>
  <c r="P447" i="14"/>
  <c r="Q447" i="14"/>
  <c r="S447" i="14"/>
  <c r="AF444" i="14"/>
  <c r="AG444" i="14" s="1"/>
  <c r="AD465" i="14"/>
  <c r="Q462" i="14"/>
  <c r="S462" i="14"/>
  <c r="U462" i="14"/>
  <c r="Q456" i="14"/>
  <c r="S456" i="14"/>
  <c r="T456" i="14"/>
  <c r="U456" i="14"/>
  <c r="AD449" i="14"/>
  <c r="AF449" i="14"/>
  <c r="AG449" i="14" s="1"/>
  <c r="N446" i="14"/>
  <c r="V446" i="14" s="1"/>
  <c r="AD444" i="14"/>
  <c r="R443" i="14"/>
  <c r="P443" i="14"/>
  <c r="Q443" i="14"/>
  <c r="S443" i="14"/>
  <c r="N437" i="14"/>
  <c r="V437" i="14" s="1"/>
  <c r="Q459" i="14"/>
  <c r="S459" i="14"/>
  <c r="U459" i="14"/>
  <c r="AF440" i="14"/>
  <c r="AG440" i="14" s="1"/>
  <c r="Q470" i="14"/>
  <c r="S470" i="14"/>
  <c r="Q468" i="14"/>
  <c r="S468" i="14"/>
  <c r="Q466" i="14"/>
  <c r="S466" i="14"/>
  <c r="AF464" i="14"/>
  <c r="AG464" i="14" s="1"/>
  <c r="Q464" i="14"/>
  <c r="S464" i="14"/>
  <c r="P462" i="14"/>
  <c r="R459" i="14"/>
  <c r="P456" i="14"/>
  <c r="Q455" i="14"/>
  <c r="S455" i="14"/>
  <c r="T455" i="14"/>
  <c r="U455" i="14"/>
  <c r="R451" i="14"/>
  <c r="P451" i="14"/>
  <c r="Q451" i="14"/>
  <c r="N442" i="14"/>
  <c r="V442" i="14" s="1"/>
  <c r="AD440" i="14"/>
  <c r="R470" i="14"/>
  <c r="R468" i="14"/>
  <c r="R466" i="14"/>
  <c r="Q461" i="14"/>
  <c r="S461" i="14"/>
  <c r="U461" i="14"/>
  <c r="P459" i="14"/>
  <c r="AG451" i="14"/>
  <c r="AD451" i="14"/>
  <c r="U447" i="14"/>
  <c r="Q435" i="14"/>
  <c r="T435" i="14"/>
  <c r="P435" i="14"/>
  <c r="R435" i="14"/>
  <c r="Q434" i="14"/>
  <c r="R434" i="14"/>
  <c r="U434" i="14"/>
  <c r="P434" i="14"/>
  <c r="S434" i="14"/>
  <c r="T434" i="14"/>
  <c r="P470" i="14"/>
  <c r="P468" i="14"/>
  <c r="P466" i="14"/>
  <c r="P464" i="14"/>
  <c r="R461" i="14"/>
  <c r="Q458" i="14"/>
  <c r="S458" i="14"/>
  <c r="U458" i="14"/>
  <c r="P455" i="14"/>
  <c r="Q454" i="14"/>
  <c r="S454" i="14"/>
  <c r="T454" i="14"/>
  <c r="U454" i="14"/>
  <c r="AG452" i="14"/>
  <c r="T447" i="14"/>
  <c r="U443" i="14"/>
  <c r="Q463" i="14"/>
  <c r="S463" i="14"/>
  <c r="U463" i="14"/>
  <c r="P461" i="14"/>
  <c r="R458" i="14"/>
  <c r="U451" i="14"/>
  <c r="AF448" i="14"/>
  <c r="AG448" i="14" s="1"/>
  <c r="T443" i="14"/>
  <c r="U435" i="14"/>
  <c r="AG447" i="14"/>
  <c r="AG443" i="14"/>
  <c r="Q433" i="14"/>
  <c r="S433" i="14"/>
  <c r="P433" i="14"/>
  <c r="AD447" i="14"/>
  <c r="AD443" i="14"/>
  <c r="T433" i="14"/>
  <c r="Q432" i="14"/>
  <c r="S432" i="14"/>
  <c r="R432" i="14"/>
  <c r="AG450" i="14"/>
  <c r="AG446" i="14"/>
  <c r="AG442" i="14"/>
  <c r="R433" i="14"/>
  <c r="T432" i="14"/>
  <c r="P453" i="14"/>
  <c r="AD450" i="14"/>
  <c r="Q450" i="14"/>
  <c r="AD446" i="14"/>
  <c r="Q446" i="14"/>
  <c r="AD442" i="14"/>
  <c r="Q442" i="14"/>
  <c r="AD438" i="14"/>
  <c r="AF437" i="14"/>
  <c r="AG437" i="14" s="1"/>
  <c r="AD434" i="14"/>
  <c r="AF433" i="14"/>
  <c r="AG433" i="14" s="1"/>
  <c r="P432" i="14"/>
  <c r="Q431" i="14"/>
  <c r="S431" i="14"/>
  <c r="U431" i="14"/>
  <c r="AG445" i="14"/>
  <c r="AG441" i="14"/>
  <c r="Q440" i="14"/>
  <c r="P440" i="14"/>
  <c r="Q436" i="14"/>
  <c r="P436" i="14"/>
  <c r="Q428" i="14"/>
  <c r="S428" i="14"/>
  <c r="U428" i="14"/>
  <c r="P428" i="14"/>
  <c r="Q417" i="14"/>
  <c r="S417" i="14"/>
  <c r="U417" i="14"/>
  <c r="P417" i="14"/>
  <c r="R417" i="14"/>
  <c r="AD445" i="14"/>
  <c r="AD441" i="14"/>
  <c r="S440" i="14"/>
  <c r="S436" i="14"/>
  <c r="T428" i="14"/>
  <c r="R428" i="14"/>
  <c r="Q425" i="14"/>
  <c r="S425" i="14"/>
  <c r="U425" i="14"/>
  <c r="P425" i="14"/>
  <c r="R425" i="14"/>
  <c r="T417" i="14"/>
  <c r="Q430" i="14"/>
  <c r="S430" i="14"/>
  <c r="U430" i="14"/>
  <c r="Q422" i="14"/>
  <c r="S422" i="14"/>
  <c r="U422" i="14"/>
  <c r="Q411" i="14"/>
  <c r="T411" i="14"/>
  <c r="U411" i="14"/>
  <c r="Q427" i="14"/>
  <c r="S427" i="14"/>
  <c r="U427" i="14"/>
  <c r="Q419" i="14"/>
  <c r="S419" i="14"/>
  <c r="U419" i="14"/>
  <c r="Q416" i="14"/>
  <c r="S416" i="14"/>
  <c r="T416" i="14"/>
  <c r="U416" i="14"/>
  <c r="AF405" i="14"/>
  <c r="AG405" i="14" s="1"/>
  <c r="AD405" i="14"/>
  <c r="P402" i="14"/>
  <c r="Q402" i="14"/>
  <c r="U402" i="14"/>
  <c r="R402" i="14"/>
  <c r="S402" i="14"/>
  <c r="P399" i="14"/>
  <c r="U399" i="14"/>
  <c r="Q399" i="14"/>
  <c r="R399" i="14"/>
  <c r="S399" i="14"/>
  <c r="T399" i="14"/>
  <c r="P398" i="14"/>
  <c r="R398" i="14"/>
  <c r="U398" i="14"/>
  <c r="Q398" i="14"/>
  <c r="S398" i="14"/>
  <c r="T398" i="14"/>
  <c r="T377" i="14"/>
  <c r="U377" i="14"/>
  <c r="P377" i="14"/>
  <c r="R377" i="14"/>
  <c r="S377" i="14"/>
  <c r="Q377" i="14"/>
  <c r="Q424" i="14"/>
  <c r="S424" i="14"/>
  <c r="U424" i="14"/>
  <c r="Q429" i="14"/>
  <c r="S429" i="14"/>
  <c r="U429" i="14"/>
  <c r="P427" i="14"/>
  <c r="R424" i="14"/>
  <c r="Q421" i="14"/>
  <c r="S421" i="14"/>
  <c r="U421" i="14"/>
  <c r="P419" i="14"/>
  <c r="P416" i="14"/>
  <c r="Q415" i="14"/>
  <c r="S415" i="14"/>
  <c r="T415" i="14"/>
  <c r="U415" i="14"/>
  <c r="Q412" i="14"/>
  <c r="P412" i="14"/>
  <c r="R412" i="14"/>
  <c r="R411" i="14"/>
  <c r="Q426" i="14"/>
  <c r="S426" i="14"/>
  <c r="U426" i="14"/>
  <c r="P424" i="14"/>
  <c r="Q418" i="14"/>
  <c r="S418" i="14"/>
  <c r="U418" i="14"/>
  <c r="T402" i="14"/>
  <c r="Q423" i="14"/>
  <c r="S423" i="14"/>
  <c r="U423" i="14"/>
  <c r="Q414" i="14"/>
  <c r="S414" i="14"/>
  <c r="T414" i="14"/>
  <c r="U414" i="14"/>
  <c r="Q420" i="14"/>
  <c r="S420" i="14"/>
  <c r="U420" i="14"/>
  <c r="AG407" i="14"/>
  <c r="U404" i="14"/>
  <c r="P401" i="14"/>
  <c r="S401" i="14"/>
  <c r="P400" i="14"/>
  <c r="S400" i="14"/>
  <c r="P397" i="14"/>
  <c r="R397" i="14"/>
  <c r="U390" i="14"/>
  <c r="P390" i="14"/>
  <c r="S390" i="14"/>
  <c r="U389" i="14"/>
  <c r="P389" i="14"/>
  <c r="R389" i="14"/>
  <c r="T374" i="14"/>
  <c r="U374" i="14"/>
  <c r="P374" i="14"/>
  <c r="Q374" i="14"/>
  <c r="R374" i="14"/>
  <c r="S372" i="14"/>
  <c r="T413" i="14"/>
  <c r="AD407" i="14"/>
  <c r="R407" i="14"/>
  <c r="U406" i="14"/>
  <c r="S404" i="14"/>
  <c r="AD401" i="14"/>
  <c r="AG401" i="14"/>
  <c r="Q401" i="14"/>
  <c r="AF400" i="14"/>
  <c r="AG400" i="14" s="1"/>
  <c r="R400" i="14"/>
  <c r="AF397" i="14"/>
  <c r="AG397" i="14" s="1"/>
  <c r="S397" i="14"/>
  <c r="U396" i="14"/>
  <c r="P396" i="14"/>
  <c r="S396" i="14"/>
  <c r="U395" i="14"/>
  <c r="P395" i="14"/>
  <c r="R395" i="14"/>
  <c r="Q390" i="14"/>
  <c r="S389" i="14"/>
  <c r="U388" i="14"/>
  <c r="P388" i="14"/>
  <c r="S388" i="14"/>
  <c r="U387" i="14"/>
  <c r="P387" i="14"/>
  <c r="R387" i="14"/>
  <c r="T382" i="14"/>
  <c r="U382" i="14"/>
  <c r="P382" i="14"/>
  <c r="R382" i="14"/>
  <c r="S382" i="14"/>
  <c r="T376" i="14"/>
  <c r="U376" i="14"/>
  <c r="P376" i="14"/>
  <c r="Q376" i="14"/>
  <c r="R376" i="14"/>
  <c r="S376" i="14"/>
  <c r="U410" i="14"/>
  <c r="P407" i="14"/>
  <c r="R404" i="14"/>
  <c r="Q400" i="14"/>
  <c r="O398" i="14"/>
  <c r="W398" i="14" s="1"/>
  <c r="Q397" i="14"/>
  <c r="Q389" i="14"/>
  <c r="U385" i="14"/>
  <c r="P385" i="14"/>
  <c r="R385" i="14"/>
  <c r="U383" i="14"/>
  <c r="P383" i="14"/>
  <c r="R383" i="14"/>
  <c r="T373" i="14"/>
  <c r="U373" i="14"/>
  <c r="P373" i="14"/>
  <c r="Q373" i="14"/>
  <c r="S373" i="14"/>
  <c r="P354" i="14"/>
  <c r="U354" i="14"/>
  <c r="Q354" i="14"/>
  <c r="R354" i="14"/>
  <c r="S354" i="14"/>
  <c r="R413" i="14"/>
  <c r="T410" i="14"/>
  <c r="U408" i="14"/>
  <c r="S406" i="14"/>
  <c r="P404" i="14"/>
  <c r="AG403" i="14"/>
  <c r="N399" i="14"/>
  <c r="V399" i="14" s="1"/>
  <c r="U394" i="14"/>
  <c r="P394" i="14"/>
  <c r="S394" i="14"/>
  <c r="U393" i="14"/>
  <c r="P393" i="14"/>
  <c r="R393" i="14"/>
  <c r="U386" i="14"/>
  <c r="P386" i="14"/>
  <c r="S386" i="14"/>
  <c r="T385" i="14"/>
  <c r="U384" i="14"/>
  <c r="P384" i="14"/>
  <c r="S384" i="14"/>
  <c r="T384" i="14"/>
  <c r="T383" i="14"/>
  <c r="T378" i="14"/>
  <c r="U378" i="14"/>
  <c r="P378" i="14"/>
  <c r="S378" i="14"/>
  <c r="S374" i="14"/>
  <c r="S383" i="14"/>
  <c r="T375" i="14"/>
  <c r="U375" i="14"/>
  <c r="P375" i="14"/>
  <c r="Q375" i="14"/>
  <c r="R375" i="14"/>
  <c r="S375" i="14"/>
  <c r="T359" i="14"/>
  <c r="U359" i="14"/>
  <c r="P359" i="14"/>
  <c r="Q359" i="14"/>
  <c r="R359" i="14"/>
  <c r="S359" i="14"/>
  <c r="R410" i="14"/>
  <c r="S408" i="14"/>
  <c r="P406" i="14"/>
  <c r="AD403" i="14"/>
  <c r="R403" i="14"/>
  <c r="Q394" i="14"/>
  <c r="S393" i="14"/>
  <c r="U392" i="14"/>
  <c r="P392" i="14"/>
  <c r="S392" i="14"/>
  <c r="U391" i="14"/>
  <c r="P391" i="14"/>
  <c r="R391" i="14"/>
  <c r="Q386" i="14"/>
  <c r="Q385" i="14"/>
  <c r="Q384" i="14"/>
  <c r="Q383" i="14"/>
  <c r="T372" i="14"/>
  <c r="U372" i="14"/>
  <c r="P372" i="14"/>
  <c r="R372" i="14"/>
  <c r="T369" i="14"/>
  <c r="U369" i="14"/>
  <c r="P369" i="14"/>
  <c r="R369" i="14"/>
  <c r="T367" i="14"/>
  <c r="U367" i="14"/>
  <c r="P367" i="14"/>
  <c r="R367" i="14"/>
  <c r="T365" i="14"/>
  <c r="U365" i="14"/>
  <c r="P365" i="14"/>
  <c r="R365" i="14"/>
  <c r="T363" i="14"/>
  <c r="U363" i="14"/>
  <c r="P363" i="14"/>
  <c r="R363" i="14"/>
  <c r="T361" i="14"/>
  <c r="U361" i="14"/>
  <c r="P361" i="14"/>
  <c r="R361" i="14"/>
  <c r="T356" i="14"/>
  <c r="U356" i="14"/>
  <c r="P356" i="14"/>
  <c r="Q356" i="14"/>
  <c r="R356" i="14"/>
  <c r="P350" i="14"/>
  <c r="U350" i="14"/>
  <c r="Q350" i="14"/>
  <c r="R350" i="14"/>
  <c r="S350" i="14"/>
  <c r="S344" i="14"/>
  <c r="P344" i="14"/>
  <c r="Q344" i="14"/>
  <c r="R344" i="14"/>
  <c r="T344" i="14"/>
  <c r="U344" i="14"/>
  <c r="P351" i="14"/>
  <c r="S351" i="14"/>
  <c r="T351" i="14"/>
  <c r="U351" i="14"/>
  <c r="Q351" i="14"/>
  <c r="P357" i="14"/>
  <c r="Q357" i="14"/>
  <c r="R357" i="14"/>
  <c r="S357" i="14"/>
  <c r="T357" i="14"/>
  <c r="U357" i="14"/>
  <c r="T370" i="14"/>
  <c r="U370" i="14"/>
  <c r="P370" i="14"/>
  <c r="S369" i="14"/>
  <c r="S367" i="14"/>
  <c r="S365" i="14"/>
  <c r="S363" i="14"/>
  <c r="S361" i="14"/>
  <c r="P352" i="14"/>
  <c r="Q352" i="14"/>
  <c r="R352" i="14"/>
  <c r="S352" i="14"/>
  <c r="T352" i="14"/>
  <c r="U352" i="14"/>
  <c r="T333" i="14"/>
  <c r="Q333" i="14"/>
  <c r="R333" i="14"/>
  <c r="S333" i="14"/>
  <c r="P333" i="14"/>
  <c r="U333" i="14"/>
  <c r="T381" i="14"/>
  <c r="U381" i="14"/>
  <c r="P381" i="14"/>
  <c r="T380" i="14"/>
  <c r="U380" i="14"/>
  <c r="P380" i="14"/>
  <c r="T379" i="14"/>
  <c r="U379" i="14"/>
  <c r="P379" i="14"/>
  <c r="T371" i="14"/>
  <c r="U371" i="14"/>
  <c r="P371" i="14"/>
  <c r="Q369" i="14"/>
  <c r="T368" i="14"/>
  <c r="U368" i="14"/>
  <c r="P368" i="14"/>
  <c r="R368" i="14"/>
  <c r="Q367" i="14"/>
  <c r="T366" i="14"/>
  <c r="U366" i="14"/>
  <c r="P366" i="14"/>
  <c r="R366" i="14"/>
  <c r="Q365" i="14"/>
  <c r="T364" i="14"/>
  <c r="U364" i="14"/>
  <c r="P364" i="14"/>
  <c r="R364" i="14"/>
  <c r="Q363" i="14"/>
  <c r="T362" i="14"/>
  <c r="U362" i="14"/>
  <c r="P362" i="14"/>
  <c r="R362" i="14"/>
  <c r="Q361" i="14"/>
  <c r="T360" i="14"/>
  <c r="U360" i="14"/>
  <c r="P360" i="14"/>
  <c r="R360" i="14"/>
  <c r="R358" i="14"/>
  <c r="S358" i="14"/>
  <c r="T358" i="14"/>
  <c r="U358" i="14"/>
  <c r="P358" i="14"/>
  <c r="S370" i="14"/>
  <c r="S356" i="14"/>
  <c r="T350" i="14"/>
  <c r="S340" i="14"/>
  <c r="P340" i="14"/>
  <c r="Q340" i="14"/>
  <c r="R340" i="14"/>
  <c r="T340" i="14"/>
  <c r="U340" i="14"/>
  <c r="T338" i="14"/>
  <c r="R338" i="14"/>
  <c r="P338" i="14"/>
  <c r="Q338" i="14"/>
  <c r="S338" i="14"/>
  <c r="U338" i="14"/>
  <c r="AD330" i="14"/>
  <c r="AF330" i="14"/>
  <c r="AG330" i="14" s="1"/>
  <c r="AG354" i="14"/>
  <c r="U353" i="14"/>
  <c r="AG350" i="14"/>
  <c r="U349" i="14"/>
  <c r="T337" i="14"/>
  <c r="Q337" i="14"/>
  <c r="AG357" i="14"/>
  <c r="S345" i="14"/>
  <c r="P345" i="14"/>
  <c r="Q345" i="14"/>
  <c r="S341" i="14"/>
  <c r="P341" i="14"/>
  <c r="Q341" i="14"/>
  <c r="T336" i="14"/>
  <c r="P336" i="14"/>
  <c r="U336" i="14"/>
  <c r="AD357" i="14"/>
  <c r="U355" i="14"/>
  <c r="S353" i="14"/>
  <c r="S349" i="14"/>
  <c r="U348" i="14"/>
  <c r="U345" i="14"/>
  <c r="AG343" i="14"/>
  <c r="U341" i="14"/>
  <c r="U337" i="14"/>
  <c r="AD336" i="14"/>
  <c r="AF336" i="14"/>
  <c r="AG336" i="14" s="1"/>
  <c r="Q334" i="14"/>
  <c r="U331" i="14"/>
  <c r="AG355" i="14"/>
  <c r="T355" i="14"/>
  <c r="R353" i="14"/>
  <c r="R349" i="14"/>
  <c r="P347" i="14"/>
  <c r="Q347" i="14"/>
  <c r="P346" i="14"/>
  <c r="Q346" i="14"/>
  <c r="T345" i="14"/>
  <c r="N344" i="14"/>
  <c r="V344" i="14" s="1"/>
  <c r="S342" i="14"/>
  <c r="P342" i="14"/>
  <c r="Q342" i="14"/>
  <c r="T341" i="14"/>
  <c r="N340" i="14"/>
  <c r="V340" i="14" s="1"/>
  <c r="AD335" i="14"/>
  <c r="AF335" i="14"/>
  <c r="AG335" i="14" s="1"/>
  <c r="AG358" i="14"/>
  <c r="Q353" i="14"/>
  <c r="AG352" i="14"/>
  <c r="Q349" i="14"/>
  <c r="AG348" i="14"/>
  <c r="R345" i="14"/>
  <c r="AG344" i="14"/>
  <c r="R341" i="14"/>
  <c r="AG340" i="14"/>
  <c r="S339" i="14"/>
  <c r="P339" i="14"/>
  <c r="Q339" i="14"/>
  <c r="S336" i="14"/>
  <c r="AD358" i="14"/>
  <c r="R355" i="14"/>
  <c r="AD352" i="14"/>
  <c r="AD348" i="14"/>
  <c r="R348" i="14"/>
  <c r="S347" i="14"/>
  <c r="S346" i="14"/>
  <c r="AD344" i="14"/>
  <c r="S343" i="14"/>
  <c r="P343" i="14"/>
  <c r="Q343" i="14"/>
  <c r="T342" i="14"/>
  <c r="AD340" i="14"/>
  <c r="P337" i="14"/>
  <c r="R336" i="14"/>
  <c r="AG356" i="14"/>
  <c r="AG351" i="14"/>
  <c r="Q348" i="14"/>
  <c r="AG347" i="14"/>
  <c r="AG346" i="14"/>
  <c r="AG345" i="14"/>
  <c r="AD338" i="14"/>
  <c r="AF338" i="14"/>
  <c r="AG338" i="14" s="1"/>
  <c r="Q336" i="14"/>
  <c r="AD334" i="14"/>
  <c r="AF334" i="14"/>
  <c r="AG334" i="14" s="1"/>
  <c r="T334" i="14"/>
  <c r="R334" i="14"/>
  <c r="S334" i="14"/>
  <c r="U334" i="14"/>
  <c r="T332" i="14"/>
  <c r="U332" i="14"/>
  <c r="P332" i="14"/>
  <c r="Q332" i="14"/>
  <c r="R332" i="14"/>
  <c r="T331" i="14"/>
  <c r="S331" i="14"/>
  <c r="P331" i="14"/>
  <c r="Q331" i="14"/>
  <c r="N336" i="14"/>
  <c r="V336" i="14" s="1"/>
  <c r="AD331" i="14"/>
  <c r="AF331" i="14"/>
  <c r="AG331" i="14" s="1"/>
  <c r="P330" i="14"/>
  <c r="R329" i="14"/>
  <c r="T329" i="14"/>
  <c r="Q328" i="14"/>
  <c r="R327" i="14"/>
  <c r="T327" i="14"/>
  <c r="Q326" i="14"/>
  <c r="R325" i="14"/>
  <c r="T325" i="14"/>
  <c r="Q324" i="14"/>
  <c r="R323" i="14"/>
  <c r="T323" i="14"/>
  <c r="Q322" i="14"/>
  <c r="R321" i="14"/>
  <c r="T321" i="14"/>
  <c r="Q320" i="14"/>
  <c r="AD318" i="14"/>
  <c r="AF318" i="14"/>
  <c r="AG318" i="14" s="1"/>
  <c r="AD317" i="14"/>
  <c r="AF317" i="14"/>
  <c r="AG317" i="14" s="1"/>
  <c r="AD316" i="14"/>
  <c r="AF316" i="14"/>
  <c r="AG316" i="14" s="1"/>
  <c r="AD315" i="14"/>
  <c r="AF315" i="14"/>
  <c r="AG315" i="14" s="1"/>
  <c r="AD314" i="14"/>
  <c r="AF314" i="14"/>
  <c r="AG314" i="14" s="1"/>
  <c r="AD313" i="14"/>
  <c r="AF313" i="14"/>
  <c r="AG313" i="14" s="1"/>
  <c r="AD312" i="14"/>
  <c r="AF312" i="14"/>
  <c r="AG312" i="14" s="1"/>
  <c r="AD311" i="14"/>
  <c r="AF311" i="14"/>
  <c r="AG311" i="14" s="1"/>
  <c r="N337" i="14"/>
  <c r="V337" i="14" s="1"/>
  <c r="U335" i="14"/>
  <c r="AD332" i="14"/>
  <c r="AF332" i="14"/>
  <c r="AG332" i="14" s="1"/>
  <c r="U319" i="14"/>
  <c r="AD333" i="14"/>
  <c r="AF333" i="14"/>
  <c r="AG333" i="14" s="1"/>
  <c r="U329" i="14"/>
  <c r="AD328" i="14"/>
  <c r="AF328" i="14"/>
  <c r="AG328" i="14" s="1"/>
  <c r="U327" i="14"/>
  <c r="AD326" i="14"/>
  <c r="AF326" i="14"/>
  <c r="AG326" i="14" s="1"/>
  <c r="U325" i="14"/>
  <c r="AD324" i="14"/>
  <c r="AF324" i="14"/>
  <c r="AG324" i="14" s="1"/>
  <c r="U323" i="14"/>
  <c r="AD322" i="14"/>
  <c r="AF322" i="14"/>
  <c r="AG322" i="14" s="1"/>
  <c r="U321" i="14"/>
  <c r="AD320" i="14"/>
  <c r="AF320" i="14"/>
  <c r="AG320" i="14" s="1"/>
  <c r="Q319" i="14"/>
  <c r="U318" i="14"/>
  <c r="U317" i="14"/>
  <c r="U316" i="14"/>
  <c r="U315" i="14"/>
  <c r="U314" i="14"/>
  <c r="U313" i="14"/>
  <c r="U312" i="14"/>
  <c r="U311" i="14"/>
  <c r="N332" i="14"/>
  <c r="V332" i="14" s="1"/>
  <c r="U330" i="14"/>
  <c r="R328" i="14"/>
  <c r="T328" i="14"/>
  <c r="R326" i="14"/>
  <c r="T326" i="14"/>
  <c r="R324" i="14"/>
  <c r="T324" i="14"/>
  <c r="R322" i="14"/>
  <c r="T322" i="14"/>
  <c r="R320" i="14"/>
  <c r="T320" i="14"/>
  <c r="AD337" i="14"/>
  <c r="AF337" i="14"/>
  <c r="AG337" i="14" s="1"/>
  <c r="N334" i="14"/>
  <c r="V334" i="14" s="1"/>
  <c r="R330" i="14"/>
  <c r="AD329" i="14"/>
  <c r="AF329" i="14"/>
  <c r="AG329" i="14" s="1"/>
  <c r="U328" i="14"/>
  <c r="AD327" i="14"/>
  <c r="AF327" i="14"/>
  <c r="AG327" i="14" s="1"/>
  <c r="U326" i="14"/>
  <c r="AD325" i="14"/>
  <c r="AF325" i="14"/>
  <c r="AG325" i="14" s="1"/>
  <c r="U324" i="14"/>
  <c r="AD323" i="14"/>
  <c r="AF323" i="14"/>
  <c r="AG323" i="14" s="1"/>
  <c r="U322" i="14"/>
  <c r="AD321" i="14"/>
  <c r="AF321" i="14"/>
  <c r="AG321" i="14" s="1"/>
  <c r="U320" i="14"/>
  <c r="AD319" i="14"/>
  <c r="AF319" i="14"/>
  <c r="AG319" i="14" s="1"/>
  <c r="R319" i="14"/>
  <c r="S319" i="14"/>
  <c r="T319" i="14"/>
  <c r="Q318" i="14"/>
  <c r="R318" i="14"/>
  <c r="S318" i="14"/>
  <c r="T318" i="14"/>
  <c r="Q317" i="14"/>
  <c r="R317" i="14"/>
  <c r="S317" i="14"/>
  <c r="T317" i="14"/>
  <c r="Q316" i="14"/>
  <c r="R316" i="14"/>
  <c r="S316" i="14"/>
  <c r="T316" i="14"/>
  <c r="Q315" i="14"/>
  <c r="R315" i="14"/>
  <c r="S315" i="14"/>
  <c r="T315" i="14"/>
  <c r="Q314" i="14"/>
  <c r="R314" i="14"/>
  <c r="S314" i="14"/>
  <c r="T314" i="14"/>
  <c r="Q313" i="14"/>
  <c r="R313" i="14"/>
  <c r="S313" i="14"/>
  <c r="T313" i="14"/>
  <c r="Q312" i="14"/>
  <c r="R312" i="14"/>
  <c r="S312" i="14"/>
  <c r="T312" i="14"/>
  <c r="Q311" i="14"/>
  <c r="R311" i="14"/>
  <c r="S311" i="14"/>
  <c r="T311" i="14"/>
  <c r="I261" i="14"/>
  <c r="J261" i="14" s="1"/>
  <c r="R261" i="14" s="1"/>
  <c r="K261" i="14"/>
  <c r="L261" i="14" s="1"/>
  <c r="M261" i="14"/>
  <c r="O261" i="14" s="1"/>
  <c r="W261" i="14" s="1"/>
  <c r="AE261" i="14"/>
  <c r="I262" i="14"/>
  <c r="J262" i="14" s="1"/>
  <c r="Q262" i="14" s="1"/>
  <c r="K262" i="14"/>
  <c r="L262" i="14" s="1"/>
  <c r="M262" i="14"/>
  <c r="O262" i="14" s="1"/>
  <c r="W262" i="14" s="1"/>
  <c r="AE262" i="14"/>
  <c r="I263" i="14"/>
  <c r="J263" i="14" s="1"/>
  <c r="K263" i="14"/>
  <c r="L263" i="14" s="1"/>
  <c r="M263" i="14"/>
  <c r="O263" i="14" s="1"/>
  <c r="W263" i="14" s="1"/>
  <c r="AE263" i="14"/>
  <c r="I264" i="14"/>
  <c r="J264" i="14" s="1"/>
  <c r="K264" i="14"/>
  <c r="L264" i="14" s="1"/>
  <c r="M264" i="14"/>
  <c r="O264" i="14" s="1"/>
  <c r="W264" i="14" s="1"/>
  <c r="AE264" i="14"/>
  <c r="I265" i="14"/>
  <c r="J265" i="14" s="1"/>
  <c r="T265" i="14" s="1"/>
  <c r="K265" i="14"/>
  <c r="L265" i="14" s="1"/>
  <c r="M265" i="14"/>
  <c r="O265" i="14" s="1"/>
  <c r="W265" i="14" s="1"/>
  <c r="AE265" i="14"/>
  <c r="I266" i="14"/>
  <c r="J266" i="14" s="1"/>
  <c r="R266" i="14" s="1"/>
  <c r="K266" i="14"/>
  <c r="L266" i="14" s="1"/>
  <c r="M266" i="14"/>
  <c r="O266" i="14" s="1"/>
  <c r="W266" i="14" s="1"/>
  <c r="AE266" i="14"/>
  <c r="I267" i="14"/>
  <c r="J267" i="14" s="1"/>
  <c r="K267" i="14"/>
  <c r="L267" i="14" s="1"/>
  <c r="M267" i="14"/>
  <c r="O267" i="14" s="1"/>
  <c r="W267" i="14" s="1"/>
  <c r="AE267" i="14"/>
  <c r="I268" i="14"/>
  <c r="J268" i="14" s="1"/>
  <c r="P268" i="14" s="1"/>
  <c r="K268" i="14"/>
  <c r="L268" i="14" s="1"/>
  <c r="M268" i="14"/>
  <c r="O268" i="14" s="1"/>
  <c r="W268" i="14" s="1"/>
  <c r="AE268" i="14"/>
  <c r="I269" i="14"/>
  <c r="J269" i="14" s="1"/>
  <c r="K269" i="14"/>
  <c r="L269" i="14" s="1"/>
  <c r="M269" i="14"/>
  <c r="O269" i="14" s="1"/>
  <c r="W269" i="14" s="1"/>
  <c r="AE269" i="14"/>
  <c r="I270" i="14"/>
  <c r="J270" i="14" s="1"/>
  <c r="K270" i="14"/>
  <c r="L270" i="14" s="1"/>
  <c r="M270" i="14"/>
  <c r="O270" i="14" s="1"/>
  <c r="W270" i="14" s="1"/>
  <c r="AE270" i="14"/>
  <c r="I271" i="14"/>
  <c r="J271" i="14" s="1"/>
  <c r="P271" i="14" s="1"/>
  <c r="K271" i="14"/>
  <c r="L271" i="14" s="1"/>
  <c r="M271" i="14"/>
  <c r="O271" i="14" s="1"/>
  <c r="W271" i="14" s="1"/>
  <c r="AE271" i="14"/>
  <c r="I272" i="14"/>
  <c r="J272" i="14" s="1"/>
  <c r="K272" i="14"/>
  <c r="L272" i="14" s="1"/>
  <c r="M272" i="14"/>
  <c r="O272" i="14" s="1"/>
  <c r="W272" i="14" s="1"/>
  <c r="AE272" i="14"/>
  <c r="I273" i="14"/>
  <c r="J273" i="14" s="1"/>
  <c r="R273" i="14" s="1"/>
  <c r="K273" i="14"/>
  <c r="L273" i="14" s="1"/>
  <c r="M273" i="14"/>
  <c r="O273" i="14" s="1"/>
  <c r="W273" i="14" s="1"/>
  <c r="AE273" i="14"/>
  <c r="I274" i="14"/>
  <c r="J274" i="14" s="1"/>
  <c r="P274" i="14" s="1"/>
  <c r="K274" i="14"/>
  <c r="L274" i="14" s="1"/>
  <c r="M274" i="14"/>
  <c r="O274" i="14" s="1"/>
  <c r="W274" i="14" s="1"/>
  <c r="AE274" i="14"/>
  <c r="I275" i="14"/>
  <c r="J275" i="14" s="1"/>
  <c r="P275" i="14" s="1"/>
  <c r="K275" i="14"/>
  <c r="L275" i="14" s="1"/>
  <c r="M275" i="14"/>
  <c r="O275" i="14" s="1"/>
  <c r="W275" i="14" s="1"/>
  <c r="AE275" i="14"/>
  <c r="I276" i="14"/>
  <c r="J276" i="14" s="1"/>
  <c r="U276" i="14" s="1"/>
  <c r="K276" i="14"/>
  <c r="L276" i="14" s="1"/>
  <c r="M276" i="14"/>
  <c r="O276" i="14" s="1"/>
  <c r="W276" i="14" s="1"/>
  <c r="AE276" i="14"/>
  <c r="I277" i="14"/>
  <c r="J277" i="14" s="1"/>
  <c r="K277" i="14"/>
  <c r="L277" i="14" s="1"/>
  <c r="M277" i="14"/>
  <c r="O277" i="14" s="1"/>
  <c r="W277" i="14" s="1"/>
  <c r="AE277" i="14"/>
  <c r="I278" i="14"/>
  <c r="J278" i="14" s="1"/>
  <c r="K278" i="14"/>
  <c r="L278" i="14" s="1"/>
  <c r="M278" i="14"/>
  <c r="O278" i="14" s="1"/>
  <c r="W278" i="14" s="1"/>
  <c r="AE278" i="14"/>
  <c r="I279" i="14"/>
  <c r="J279" i="14" s="1"/>
  <c r="K279" i="14"/>
  <c r="L279" i="14" s="1"/>
  <c r="M279" i="14"/>
  <c r="O279" i="14" s="1"/>
  <c r="W279" i="14" s="1"/>
  <c r="AE279" i="14"/>
  <c r="I280" i="14"/>
  <c r="J280" i="14" s="1"/>
  <c r="U280" i="14" s="1"/>
  <c r="K280" i="14"/>
  <c r="L280" i="14" s="1"/>
  <c r="M280" i="14"/>
  <c r="O280" i="14" s="1"/>
  <c r="W280" i="14" s="1"/>
  <c r="AE280" i="14"/>
  <c r="I281" i="14"/>
  <c r="J281" i="14" s="1"/>
  <c r="P281" i="14" s="1"/>
  <c r="K281" i="14"/>
  <c r="L281" i="14" s="1"/>
  <c r="M281" i="14"/>
  <c r="O281" i="14" s="1"/>
  <c r="W281" i="14" s="1"/>
  <c r="AE281" i="14"/>
  <c r="I282" i="14"/>
  <c r="J282" i="14" s="1"/>
  <c r="K282" i="14"/>
  <c r="L282" i="14" s="1"/>
  <c r="M282" i="14"/>
  <c r="O282" i="14" s="1"/>
  <c r="W282" i="14" s="1"/>
  <c r="AE282" i="14"/>
  <c r="I283" i="14"/>
  <c r="J283" i="14" s="1"/>
  <c r="K283" i="14"/>
  <c r="L283" i="14" s="1"/>
  <c r="M283" i="14"/>
  <c r="O283" i="14" s="1"/>
  <c r="W283" i="14" s="1"/>
  <c r="AE283" i="14"/>
  <c r="I284" i="14"/>
  <c r="J284" i="14" s="1"/>
  <c r="R284" i="14" s="1"/>
  <c r="K284" i="14"/>
  <c r="L284" i="14" s="1"/>
  <c r="M284" i="14"/>
  <c r="O284" i="14" s="1"/>
  <c r="W284" i="14" s="1"/>
  <c r="AE284" i="14"/>
  <c r="I285" i="14"/>
  <c r="J285" i="14" s="1"/>
  <c r="K285" i="14"/>
  <c r="L285" i="14" s="1"/>
  <c r="M285" i="14"/>
  <c r="O285" i="14" s="1"/>
  <c r="W285" i="14" s="1"/>
  <c r="AE285" i="14"/>
  <c r="I286" i="14"/>
  <c r="J286" i="14" s="1"/>
  <c r="R286" i="14" s="1"/>
  <c r="K286" i="14"/>
  <c r="L286" i="14" s="1"/>
  <c r="M286" i="14"/>
  <c r="O286" i="14" s="1"/>
  <c r="W286" i="14" s="1"/>
  <c r="AE286" i="14"/>
  <c r="I287" i="14"/>
  <c r="J287" i="14" s="1"/>
  <c r="Q287" i="14" s="1"/>
  <c r="K287" i="14"/>
  <c r="L287" i="14" s="1"/>
  <c r="M287" i="14"/>
  <c r="O287" i="14" s="1"/>
  <c r="W287" i="14" s="1"/>
  <c r="AE287" i="14"/>
  <c r="I288" i="14"/>
  <c r="J288" i="14" s="1"/>
  <c r="K288" i="14"/>
  <c r="L288" i="14" s="1"/>
  <c r="M288" i="14"/>
  <c r="O288" i="14" s="1"/>
  <c r="W288" i="14" s="1"/>
  <c r="AE288" i="14"/>
  <c r="I289" i="14"/>
  <c r="J289" i="14" s="1"/>
  <c r="K289" i="14"/>
  <c r="L289" i="14" s="1"/>
  <c r="M289" i="14"/>
  <c r="O289" i="14" s="1"/>
  <c r="W289" i="14" s="1"/>
  <c r="AE289" i="14"/>
  <c r="I290" i="14"/>
  <c r="J290" i="14" s="1"/>
  <c r="U290" i="14" s="1"/>
  <c r="K290" i="14"/>
  <c r="L290" i="14" s="1"/>
  <c r="M290" i="14"/>
  <c r="O290" i="14" s="1"/>
  <c r="W290" i="14" s="1"/>
  <c r="AE290" i="14"/>
  <c r="AF290" i="14" s="1"/>
  <c r="I291" i="14"/>
  <c r="J291" i="14" s="1"/>
  <c r="P291" i="14" s="1"/>
  <c r="K291" i="14"/>
  <c r="L291" i="14" s="1"/>
  <c r="M291" i="14"/>
  <c r="O291" i="14" s="1"/>
  <c r="W291" i="14" s="1"/>
  <c r="AE291" i="14"/>
  <c r="I292" i="14"/>
  <c r="J292" i="14" s="1"/>
  <c r="K292" i="14"/>
  <c r="L292" i="14" s="1"/>
  <c r="M292" i="14"/>
  <c r="O292" i="14" s="1"/>
  <c r="W292" i="14" s="1"/>
  <c r="AE292" i="14"/>
  <c r="I293" i="14"/>
  <c r="J293" i="14" s="1"/>
  <c r="K293" i="14"/>
  <c r="L293" i="14" s="1"/>
  <c r="M293" i="14"/>
  <c r="O293" i="14" s="1"/>
  <c r="W293" i="14" s="1"/>
  <c r="AE293" i="14"/>
  <c r="I294" i="14"/>
  <c r="J294" i="14" s="1"/>
  <c r="K294" i="14"/>
  <c r="L294" i="14" s="1"/>
  <c r="M294" i="14"/>
  <c r="O294" i="14" s="1"/>
  <c r="W294" i="14" s="1"/>
  <c r="AE294" i="14"/>
  <c r="AD294" i="14" s="1"/>
  <c r="I295" i="14"/>
  <c r="J295" i="14" s="1"/>
  <c r="P295" i="14" s="1"/>
  <c r="K295" i="14"/>
  <c r="L295" i="14" s="1"/>
  <c r="M295" i="14"/>
  <c r="O295" i="14" s="1"/>
  <c r="W295" i="14" s="1"/>
  <c r="AE295" i="14"/>
  <c r="AF295" i="14" s="1"/>
  <c r="I296" i="14"/>
  <c r="J296" i="14" s="1"/>
  <c r="K296" i="14"/>
  <c r="L296" i="14" s="1"/>
  <c r="M296" i="14"/>
  <c r="O296" i="14" s="1"/>
  <c r="W296" i="14" s="1"/>
  <c r="AE296" i="14"/>
  <c r="I297" i="14"/>
  <c r="J297" i="14" s="1"/>
  <c r="K297" i="14"/>
  <c r="L297" i="14" s="1"/>
  <c r="M297" i="14"/>
  <c r="O297" i="14" s="1"/>
  <c r="W297" i="14" s="1"/>
  <c r="AE297" i="14"/>
  <c r="AD297" i="14" s="1"/>
  <c r="I298" i="14"/>
  <c r="J298" i="14" s="1"/>
  <c r="T298" i="14" s="1"/>
  <c r="K298" i="14"/>
  <c r="L298" i="14" s="1"/>
  <c r="M298" i="14"/>
  <c r="O298" i="14" s="1"/>
  <c r="W298" i="14" s="1"/>
  <c r="AE298" i="14"/>
  <c r="AF298" i="14" s="1"/>
  <c r="I299" i="14"/>
  <c r="J299" i="14" s="1"/>
  <c r="P299" i="14" s="1"/>
  <c r="K299" i="14"/>
  <c r="L299" i="14" s="1"/>
  <c r="M299" i="14"/>
  <c r="O299" i="14" s="1"/>
  <c r="W299" i="14" s="1"/>
  <c r="AE299" i="14"/>
  <c r="AD299" i="14" s="1"/>
  <c r="I300" i="14"/>
  <c r="J300" i="14" s="1"/>
  <c r="K300" i="14"/>
  <c r="L300" i="14" s="1"/>
  <c r="M300" i="14"/>
  <c r="AE300" i="14"/>
  <c r="AD300" i="14" s="1"/>
  <c r="I301" i="14"/>
  <c r="J301" i="14" s="1"/>
  <c r="K301" i="14"/>
  <c r="L301" i="14" s="1"/>
  <c r="M301" i="14"/>
  <c r="O301" i="14" s="1"/>
  <c r="W301" i="14" s="1"/>
  <c r="AE301" i="14"/>
  <c r="AD301" i="14" s="1"/>
  <c r="I302" i="14"/>
  <c r="J302" i="14" s="1"/>
  <c r="K302" i="14"/>
  <c r="L302" i="14" s="1"/>
  <c r="M302" i="14"/>
  <c r="AE302" i="14"/>
  <c r="AD302" i="14" s="1"/>
  <c r="I303" i="14"/>
  <c r="J303" i="14" s="1"/>
  <c r="K303" i="14"/>
  <c r="L303" i="14"/>
  <c r="M303" i="14"/>
  <c r="O303" i="14" s="1"/>
  <c r="W303" i="14" s="1"/>
  <c r="AE303" i="14"/>
  <c r="AD303" i="14" s="1"/>
  <c r="I304" i="14"/>
  <c r="J304" i="14" s="1"/>
  <c r="K304" i="14"/>
  <c r="L304" i="14" s="1"/>
  <c r="M304" i="14"/>
  <c r="AE304" i="14"/>
  <c r="AD304" i="14" s="1"/>
  <c r="I305" i="14"/>
  <c r="J305" i="14" s="1"/>
  <c r="K305" i="14"/>
  <c r="L305" i="14" s="1"/>
  <c r="M305" i="14"/>
  <c r="O305" i="14" s="1"/>
  <c r="W305" i="14" s="1"/>
  <c r="AE305" i="14"/>
  <c r="AD305" i="14" s="1"/>
  <c r="I306" i="14"/>
  <c r="J306" i="14" s="1"/>
  <c r="K306" i="14"/>
  <c r="L306" i="14" s="1"/>
  <c r="M306" i="14"/>
  <c r="AE306" i="14"/>
  <c r="AD306" i="14" s="1"/>
  <c r="I307" i="14"/>
  <c r="J307" i="14" s="1"/>
  <c r="K307" i="14"/>
  <c r="L307" i="14" s="1"/>
  <c r="M307" i="14"/>
  <c r="O307" i="14" s="1"/>
  <c r="W307" i="14" s="1"/>
  <c r="AE307" i="14"/>
  <c r="AD307" i="14" s="1"/>
  <c r="I308" i="14"/>
  <c r="J308" i="14" s="1"/>
  <c r="K308" i="14"/>
  <c r="L308" i="14" s="1"/>
  <c r="M308" i="14"/>
  <c r="O308" i="14" s="1"/>
  <c r="W308" i="14" s="1"/>
  <c r="AE308" i="14"/>
  <c r="AD308" i="14" s="1"/>
  <c r="I309" i="14"/>
  <c r="J309" i="14" s="1"/>
  <c r="S309" i="14" s="1"/>
  <c r="K309" i="14"/>
  <c r="L309" i="14" s="1"/>
  <c r="M309" i="14"/>
  <c r="O309" i="14" s="1"/>
  <c r="W309" i="14" s="1"/>
  <c r="AE309" i="14"/>
  <c r="AF309" i="14" s="1"/>
  <c r="AG309" i="14" s="1"/>
  <c r="I310" i="14"/>
  <c r="J310" i="14" s="1"/>
  <c r="K310" i="14"/>
  <c r="L310" i="14" s="1"/>
  <c r="M310" i="14"/>
  <c r="O310" i="14" s="1"/>
  <c r="W310" i="14" s="1"/>
  <c r="AE310" i="14"/>
  <c r="AD310" i="14" s="1"/>
  <c r="AA441" i="14" l="1"/>
  <c r="AA446" i="14"/>
  <c r="Y409" i="14"/>
  <c r="AB349" i="14"/>
  <c r="Z437" i="14"/>
  <c r="AA452" i="14"/>
  <c r="AA444" i="14"/>
  <c r="AH444" i="14" s="1"/>
  <c r="Y499" i="14"/>
  <c r="Z446" i="14"/>
  <c r="Z442" i="14"/>
  <c r="Z413" i="14"/>
  <c r="AA445" i="14"/>
  <c r="AB452" i="14"/>
  <c r="Z409" i="14"/>
  <c r="Z482" i="14"/>
  <c r="Z335" i="14"/>
  <c r="Z431" i="14"/>
  <c r="Z426" i="14"/>
  <c r="Y445" i="14"/>
  <c r="Z348" i="14"/>
  <c r="Z463" i="14"/>
  <c r="Z510" i="14"/>
  <c r="AB405" i="14"/>
  <c r="Y441" i="14"/>
  <c r="Z408" i="14"/>
  <c r="Z448" i="14"/>
  <c r="AA411" i="14"/>
  <c r="AB449" i="14"/>
  <c r="AB444" i="14"/>
  <c r="AA421" i="14"/>
  <c r="AA448" i="14"/>
  <c r="AB409" i="14"/>
  <c r="Z421" i="14"/>
  <c r="Z444" i="14"/>
  <c r="Y498" i="14"/>
  <c r="AB403" i="14"/>
  <c r="AB508" i="14"/>
  <c r="N295" i="14"/>
  <c r="V295" i="14" s="1"/>
  <c r="Y317" i="14"/>
  <c r="Y327" i="14"/>
  <c r="AA405" i="14"/>
  <c r="AB445" i="14"/>
  <c r="Z449" i="14"/>
  <c r="AA437" i="14"/>
  <c r="Y491" i="14"/>
  <c r="AA490" i="14"/>
  <c r="Z429" i="14"/>
  <c r="AA442" i="14"/>
  <c r="AA449" i="14"/>
  <c r="Y328" i="14"/>
  <c r="Z445" i="14"/>
  <c r="Y483" i="14"/>
  <c r="AB448" i="14"/>
  <c r="Z452" i="14"/>
  <c r="AB324" i="14"/>
  <c r="AB431" i="14"/>
  <c r="Y490" i="14"/>
  <c r="Z495" i="14"/>
  <c r="N294" i="14"/>
  <c r="V294" i="14" s="1"/>
  <c r="N292" i="14"/>
  <c r="V292" i="14" s="1"/>
  <c r="Z312" i="14"/>
  <c r="Z314" i="14"/>
  <c r="Z316" i="14"/>
  <c r="AA318" i="14"/>
  <c r="Y353" i="14"/>
  <c r="Z410" i="14"/>
  <c r="Y405" i="14"/>
  <c r="Z420" i="14"/>
  <c r="Z423" i="14"/>
  <c r="Y444" i="14"/>
  <c r="Y452" i="14"/>
  <c r="AH452" i="14" s="1"/>
  <c r="Y487" i="14"/>
  <c r="Y503" i="14"/>
  <c r="AB479" i="14"/>
  <c r="Z321" i="14"/>
  <c r="AA326" i="14"/>
  <c r="AB413" i="14"/>
  <c r="Z405" i="14"/>
  <c r="Y450" i="14"/>
  <c r="Y448" i="14"/>
  <c r="AA502" i="14"/>
  <c r="AB311" i="14"/>
  <c r="Z319" i="14"/>
  <c r="Z349" i="14"/>
  <c r="Z411" i="14"/>
  <c r="Z403" i="14"/>
  <c r="Y415" i="14"/>
  <c r="AB411" i="14"/>
  <c r="Y429" i="14"/>
  <c r="AA494" i="14"/>
  <c r="AB477" i="14"/>
  <c r="AA483" i="14"/>
  <c r="AD290" i="14"/>
  <c r="AA313" i="14"/>
  <c r="Z317" i="14"/>
  <c r="Y322" i="14"/>
  <c r="AA355" i="14"/>
  <c r="AB353" i="14"/>
  <c r="AA353" i="14"/>
  <c r="AA414" i="14"/>
  <c r="AA431" i="14"/>
  <c r="Z454" i="14"/>
  <c r="N310" i="14"/>
  <c r="V310" i="14" s="1"/>
  <c r="N290" i="14"/>
  <c r="V290" i="14" s="1"/>
  <c r="Y311" i="14"/>
  <c r="Z313" i="14"/>
  <c r="Y315" i="14"/>
  <c r="AA317" i="14"/>
  <c r="AA323" i="14"/>
  <c r="AA329" i="14"/>
  <c r="AA322" i="14"/>
  <c r="Y418" i="14"/>
  <c r="AA422" i="14"/>
  <c r="AB458" i="14"/>
  <c r="Z502" i="14"/>
  <c r="Y508" i="14"/>
  <c r="Z441" i="14"/>
  <c r="AA409" i="14"/>
  <c r="AB441" i="14"/>
  <c r="Z328" i="14"/>
  <c r="AA324" i="14"/>
  <c r="AB329" i="14"/>
  <c r="Y334" i="14"/>
  <c r="AB315" i="14"/>
  <c r="AA410" i="14"/>
  <c r="Y413" i="14"/>
  <c r="Z422" i="14"/>
  <c r="Y437" i="14"/>
  <c r="AA486" i="14"/>
  <c r="Z507" i="14"/>
  <c r="AB482" i="14"/>
  <c r="AA325" i="14"/>
  <c r="AA335" i="14"/>
  <c r="Y411" i="14"/>
  <c r="Y458" i="14"/>
  <c r="AB498" i="14"/>
  <c r="N293" i="14"/>
  <c r="V293" i="14" s="1"/>
  <c r="AA312" i="14"/>
  <c r="AB314" i="14"/>
  <c r="Y316" i="14"/>
  <c r="Z318" i="14"/>
  <c r="AA320" i="14"/>
  <c r="Y320" i="14"/>
  <c r="AA334" i="14"/>
  <c r="Y430" i="14"/>
  <c r="Y414" i="14"/>
  <c r="AB463" i="14"/>
  <c r="AA507" i="14"/>
  <c r="AA503" i="14"/>
  <c r="Y449" i="14"/>
  <c r="AH449" i="14" s="1"/>
  <c r="Z490" i="14"/>
  <c r="Z499" i="14"/>
  <c r="AB499" i="14"/>
  <c r="Y386" i="14"/>
  <c r="Z386" i="14"/>
  <c r="AA386" i="14"/>
  <c r="AB386" i="14"/>
  <c r="Z461" i="14"/>
  <c r="AB461" i="14"/>
  <c r="Y461" i="14"/>
  <c r="AA461" i="14"/>
  <c r="Y506" i="14"/>
  <c r="Z506" i="14"/>
  <c r="AA506" i="14"/>
  <c r="AB506" i="14"/>
  <c r="AA484" i="14"/>
  <c r="Y484" i="14"/>
  <c r="Z484" i="14"/>
  <c r="AB484" i="14"/>
  <c r="AA479" i="14"/>
  <c r="AA321" i="14"/>
  <c r="AB321" i="14"/>
  <c r="AB325" i="14"/>
  <c r="AA311" i="14"/>
  <c r="Z353" i="14"/>
  <c r="Y337" i="14"/>
  <c r="Z337" i="14"/>
  <c r="AA337" i="14"/>
  <c r="AB337" i="14"/>
  <c r="Y313" i="14"/>
  <c r="Y323" i="14"/>
  <c r="Z329" i="14"/>
  <c r="Y347" i="14"/>
  <c r="Z347" i="14"/>
  <c r="AA347" i="14"/>
  <c r="AB347" i="14"/>
  <c r="AA315" i="14"/>
  <c r="Y312" i="14"/>
  <c r="Y321" i="14"/>
  <c r="AH321" i="14" s="1"/>
  <c r="AB317" i="14"/>
  <c r="Z338" i="14"/>
  <c r="AA338" i="14"/>
  <c r="AB338" i="14"/>
  <c r="Y338" i="14"/>
  <c r="Y362" i="14"/>
  <c r="AA362" i="14"/>
  <c r="Z362" i="14"/>
  <c r="AB362" i="14"/>
  <c r="Y333" i="14"/>
  <c r="AA333" i="14"/>
  <c r="Z333" i="14"/>
  <c r="AB333" i="14"/>
  <c r="Y370" i="14"/>
  <c r="Z370" i="14"/>
  <c r="AA370" i="14"/>
  <c r="AB370" i="14"/>
  <c r="Y357" i="14"/>
  <c r="Z357" i="14"/>
  <c r="AA357" i="14"/>
  <c r="AB357" i="14"/>
  <c r="Y361" i="14"/>
  <c r="AA361" i="14"/>
  <c r="AB361" i="14"/>
  <c r="Z361" i="14"/>
  <c r="Y365" i="14"/>
  <c r="AA365" i="14"/>
  <c r="AB365" i="14"/>
  <c r="Z365" i="14"/>
  <c r="Y369" i="14"/>
  <c r="AA369" i="14"/>
  <c r="AB369" i="14"/>
  <c r="Z369" i="14"/>
  <c r="AA408" i="14"/>
  <c r="Z334" i="14"/>
  <c r="Y390" i="14"/>
  <c r="Z390" i="14"/>
  <c r="AA390" i="14"/>
  <c r="AB390" i="14"/>
  <c r="AA403" i="14"/>
  <c r="AA415" i="14"/>
  <c r="AB414" i="14"/>
  <c r="AB429" i="14"/>
  <c r="Z440" i="14"/>
  <c r="AA440" i="14"/>
  <c r="Y440" i="14"/>
  <c r="AB440" i="14"/>
  <c r="Y426" i="14"/>
  <c r="AA443" i="14"/>
  <c r="Y443" i="14"/>
  <c r="Z443" i="14"/>
  <c r="AB443" i="14"/>
  <c r="Z458" i="14"/>
  <c r="Z471" i="14"/>
  <c r="AB471" i="14"/>
  <c r="Y471" i="14"/>
  <c r="AA471" i="14"/>
  <c r="Y477" i="14"/>
  <c r="AA482" i="14"/>
  <c r="AA487" i="14"/>
  <c r="AA498" i="14"/>
  <c r="AB490" i="14"/>
  <c r="Y507" i="14"/>
  <c r="AA499" i="14"/>
  <c r="AB495" i="14"/>
  <c r="Z479" i="14"/>
  <c r="Y401" i="14"/>
  <c r="Z401" i="14"/>
  <c r="AA401" i="14"/>
  <c r="AB401" i="14"/>
  <c r="AA426" i="14"/>
  <c r="AH445" i="14"/>
  <c r="Z475" i="14"/>
  <c r="AB475" i="14"/>
  <c r="Y475" i="14"/>
  <c r="AA475" i="14"/>
  <c r="AB487" i="14"/>
  <c r="Z325" i="14"/>
  <c r="Y330" i="14"/>
  <c r="Z330" i="14"/>
  <c r="AA330" i="14"/>
  <c r="AB330" i="14"/>
  <c r="Z311" i="14"/>
  <c r="AB313" i="14"/>
  <c r="AB328" i="14"/>
  <c r="Y329" i="14"/>
  <c r="AB342" i="14"/>
  <c r="Y342" i="14"/>
  <c r="Z342" i="14"/>
  <c r="AA342" i="14"/>
  <c r="Y348" i="14"/>
  <c r="Z315" i="14"/>
  <c r="AB312" i="14"/>
  <c r="Y335" i="14"/>
  <c r="Y380" i="14"/>
  <c r="Z380" i="14"/>
  <c r="AA380" i="14"/>
  <c r="AB380" i="14"/>
  <c r="Y314" i="14"/>
  <c r="Y351" i="14"/>
  <c r="Z351" i="14"/>
  <c r="AA351" i="14"/>
  <c r="AB351" i="14"/>
  <c r="Y350" i="14"/>
  <c r="Z350" i="14"/>
  <c r="AA350" i="14"/>
  <c r="AB350" i="14"/>
  <c r="Y392" i="14"/>
  <c r="Z392" i="14"/>
  <c r="AA392" i="14"/>
  <c r="AB392" i="14"/>
  <c r="Z404" i="14"/>
  <c r="Y404" i="14"/>
  <c r="AA404" i="14"/>
  <c r="AB404" i="14"/>
  <c r="Y383" i="14"/>
  <c r="Z383" i="14"/>
  <c r="AA383" i="14"/>
  <c r="AB383" i="14"/>
  <c r="Y376" i="14"/>
  <c r="Z376" i="14"/>
  <c r="AA376" i="14"/>
  <c r="AB376" i="14"/>
  <c r="Y374" i="14"/>
  <c r="AB374" i="14"/>
  <c r="Z374" i="14"/>
  <c r="AA374" i="14"/>
  <c r="Y403" i="14"/>
  <c r="Z427" i="14"/>
  <c r="AB427" i="14"/>
  <c r="Y427" i="14"/>
  <c r="AA427" i="14"/>
  <c r="Z402" i="14"/>
  <c r="Y402" i="14"/>
  <c r="AA402" i="14"/>
  <c r="AB402" i="14"/>
  <c r="AA418" i="14"/>
  <c r="AA420" i="14"/>
  <c r="Z414" i="14"/>
  <c r="AB426" i="14"/>
  <c r="AA453" i="14"/>
  <c r="Z453" i="14"/>
  <c r="AB453" i="14"/>
  <c r="Y453" i="14"/>
  <c r="AB450" i="14"/>
  <c r="Z434" i="14"/>
  <c r="AB434" i="14"/>
  <c r="Y434" i="14"/>
  <c r="AA434" i="14"/>
  <c r="Z456" i="14"/>
  <c r="AB456" i="14"/>
  <c r="AA456" i="14"/>
  <c r="Y456" i="14"/>
  <c r="Z474" i="14"/>
  <c r="AB474" i="14"/>
  <c r="AA474" i="14"/>
  <c r="Y474" i="14"/>
  <c r="AB437" i="14"/>
  <c r="Z438" i="14"/>
  <c r="AB438" i="14"/>
  <c r="Y438" i="14"/>
  <c r="AA438" i="14"/>
  <c r="AB483" i="14"/>
  <c r="Y502" i="14"/>
  <c r="Z487" i="14"/>
  <c r="Y501" i="14"/>
  <c r="Z501" i="14"/>
  <c r="AB501" i="14"/>
  <c r="AA501" i="14"/>
  <c r="AB503" i="14"/>
  <c r="AA504" i="14"/>
  <c r="Y504" i="14"/>
  <c r="Z504" i="14"/>
  <c r="AB504" i="14"/>
  <c r="Y489" i="14"/>
  <c r="AB489" i="14"/>
  <c r="Z489" i="14"/>
  <c r="AA489" i="14"/>
  <c r="AA508" i="14"/>
  <c r="AA495" i="14"/>
  <c r="Y479" i="14"/>
  <c r="Y359" i="14"/>
  <c r="Z359" i="14"/>
  <c r="AA359" i="14"/>
  <c r="AB359" i="14"/>
  <c r="AB326" i="14"/>
  <c r="Y352" i="14"/>
  <c r="AB352" i="14"/>
  <c r="Z352" i="14"/>
  <c r="AA352" i="14"/>
  <c r="Y420" i="14"/>
  <c r="Z450" i="14"/>
  <c r="AA505" i="14"/>
  <c r="AB505" i="14"/>
  <c r="Y505" i="14"/>
  <c r="Z505" i="14"/>
  <c r="AA492" i="14"/>
  <c r="Y492" i="14"/>
  <c r="Z492" i="14"/>
  <c r="AB492" i="14"/>
  <c r="Y494" i="14"/>
  <c r="AB319" i="14"/>
  <c r="Z332" i="14"/>
  <c r="AB332" i="14"/>
  <c r="Y332" i="14"/>
  <c r="AA332" i="14"/>
  <c r="AB316" i="14"/>
  <c r="AA349" i="14"/>
  <c r="AA328" i="14"/>
  <c r="Z326" i="14"/>
  <c r="Y360" i="14"/>
  <c r="AA360" i="14"/>
  <c r="Z360" i="14"/>
  <c r="AB360" i="14"/>
  <c r="Y371" i="14"/>
  <c r="Z371" i="14"/>
  <c r="AA371" i="14"/>
  <c r="AB371" i="14"/>
  <c r="AA314" i="14"/>
  <c r="Z324" i="14"/>
  <c r="AB344" i="14"/>
  <c r="Y344" i="14"/>
  <c r="Z344" i="14"/>
  <c r="AA344" i="14"/>
  <c r="Y384" i="14"/>
  <c r="Z384" i="14"/>
  <c r="AA384" i="14"/>
  <c r="AB384" i="14"/>
  <c r="Y408" i="14"/>
  <c r="Z355" i="14"/>
  <c r="Y397" i="14"/>
  <c r="AB397" i="14"/>
  <c r="Z397" i="14"/>
  <c r="AA397" i="14"/>
  <c r="AB418" i="14"/>
  <c r="Z416" i="14"/>
  <c r="AB416" i="14"/>
  <c r="AA416" i="14"/>
  <c r="Y416" i="14"/>
  <c r="AB420" i="14"/>
  <c r="AA430" i="14"/>
  <c r="Y423" i="14"/>
  <c r="AB442" i="14"/>
  <c r="Y442" i="14"/>
  <c r="Z464" i="14"/>
  <c r="AB464" i="14"/>
  <c r="AA464" i="14"/>
  <c r="Y464" i="14"/>
  <c r="AA450" i="14"/>
  <c r="AA451" i="14"/>
  <c r="Z451" i="14"/>
  <c r="AB451" i="14"/>
  <c r="Y451" i="14"/>
  <c r="Z462" i="14"/>
  <c r="AB462" i="14"/>
  <c r="Y462" i="14"/>
  <c r="AA462" i="14"/>
  <c r="Z473" i="14"/>
  <c r="AB473" i="14"/>
  <c r="AA473" i="14"/>
  <c r="Y473" i="14"/>
  <c r="AA509" i="14"/>
  <c r="Y509" i="14"/>
  <c r="Z509" i="14"/>
  <c r="AB509" i="14"/>
  <c r="AA454" i="14"/>
  <c r="Z472" i="14"/>
  <c r="AB472" i="14"/>
  <c r="AA472" i="14"/>
  <c r="Y472" i="14"/>
  <c r="Z477" i="14"/>
  <c r="Z483" i="14"/>
  <c r="AH483" i="14" s="1"/>
  <c r="AB502" i="14"/>
  <c r="Y486" i="14"/>
  <c r="Z503" i="14"/>
  <c r="Y481" i="14"/>
  <c r="AB481" i="14"/>
  <c r="Z481" i="14"/>
  <c r="AA481" i="14"/>
  <c r="AB491" i="14"/>
  <c r="Y495" i="14"/>
  <c r="AB510" i="14"/>
  <c r="Z494" i="14"/>
  <c r="AA423" i="14"/>
  <c r="Z428" i="14"/>
  <c r="AB428" i="14"/>
  <c r="Y428" i="14"/>
  <c r="AA428" i="14"/>
  <c r="Y421" i="14"/>
  <c r="AB478" i="14"/>
  <c r="Z478" i="14"/>
  <c r="Y478" i="14"/>
  <c r="AA478" i="14"/>
  <c r="AB323" i="14"/>
  <c r="AB327" i="14"/>
  <c r="AA319" i="14"/>
  <c r="AA316" i="14"/>
  <c r="AB343" i="14"/>
  <c r="Y343" i="14"/>
  <c r="Z343" i="14"/>
  <c r="AA343" i="14"/>
  <c r="AB322" i="14"/>
  <c r="AB335" i="14"/>
  <c r="Y318" i="14"/>
  <c r="Y326" i="14"/>
  <c r="AB320" i="14"/>
  <c r="AB336" i="14"/>
  <c r="Y336" i="14"/>
  <c r="Z336" i="14"/>
  <c r="AA336" i="14"/>
  <c r="Y349" i="14"/>
  <c r="Y381" i="14"/>
  <c r="AA381" i="14"/>
  <c r="Z381" i="14"/>
  <c r="AB381" i="14"/>
  <c r="Y324" i="14"/>
  <c r="Y356" i="14"/>
  <c r="Z356" i="14"/>
  <c r="AA356" i="14"/>
  <c r="AB356" i="14"/>
  <c r="Y363" i="14"/>
  <c r="AA363" i="14"/>
  <c r="AB363" i="14"/>
  <c r="Z363" i="14"/>
  <c r="Y367" i="14"/>
  <c r="AA367" i="14"/>
  <c r="AB367" i="14"/>
  <c r="Z367" i="14"/>
  <c r="Y385" i="14"/>
  <c r="Z385" i="14"/>
  <c r="AA385" i="14"/>
  <c r="AB385" i="14"/>
  <c r="Z407" i="14"/>
  <c r="Y407" i="14"/>
  <c r="AA407" i="14"/>
  <c r="AB407" i="14"/>
  <c r="Y355" i="14"/>
  <c r="Z418" i="14"/>
  <c r="AB415" i="14"/>
  <c r="Z424" i="14"/>
  <c r="AB424" i="14"/>
  <c r="Y424" i="14"/>
  <c r="AA424" i="14"/>
  <c r="Z419" i="14"/>
  <c r="AB419" i="14"/>
  <c r="Y419" i="14"/>
  <c r="AA419" i="14"/>
  <c r="AA429" i="14"/>
  <c r="Y399" i="14"/>
  <c r="Z399" i="14"/>
  <c r="AA399" i="14"/>
  <c r="AB399" i="14"/>
  <c r="Y422" i="14"/>
  <c r="AB430" i="14"/>
  <c r="AB423" i="14"/>
  <c r="Z466" i="14"/>
  <c r="AB466" i="14"/>
  <c r="AA466" i="14"/>
  <c r="Y466" i="14"/>
  <c r="Y463" i="14"/>
  <c r="AA463" i="14"/>
  <c r="AA447" i="14"/>
  <c r="Y447" i="14"/>
  <c r="Z447" i="14"/>
  <c r="AB447" i="14"/>
  <c r="Z469" i="14"/>
  <c r="AB469" i="14"/>
  <c r="Y469" i="14"/>
  <c r="AA469" i="14"/>
  <c r="Y454" i="14"/>
  <c r="Z439" i="14"/>
  <c r="Y439" i="14"/>
  <c r="AA439" i="14"/>
  <c r="AB439" i="14"/>
  <c r="AA477" i="14"/>
  <c r="Y493" i="14"/>
  <c r="AB493" i="14"/>
  <c r="Z493" i="14"/>
  <c r="AA493" i="14"/>
  <c r="Z486" i="14"/>
  <c r="AA491" i="14"/>
  <c r="Y485" i="14"/>
  <c r="Z485" i="14"/>
  <c r="AA485" i="14"/>
  <c r="AB485" i="14"/>
  <c r="AA510" i="14"/>
  <c r="AB494" i="14"/>
  <c r="AB339" i="14"/>
  <c r="Y339" i="14"/>
  <c r="Z339" i="14"/>
  <c r="AA339" i="14"/>
  <c r="Y319" i="14"/>
  <c r="Y354" i="14"/>
  <c r="Z354" i="14"/>
  <c r="AA354" i="14"/>
  <c r="AB354" i="14"/>
  <c r="Z465" i="14"/>
  <c r="AB465" i="14"/>
  <c r="Y465" i="14"/>
  <c r="AA465" i="14"/>
  <c r="AA480" i="14"/>
  <c r="Y480" i="14"/>
  <c r="Z480" i="14"/>
  <c r="AB480" i="14"/>
  <c r="Y510" i="14"/>
  <c r="Z323" i="14"/>
  <c r="Z327" i="14"/>
  <c r="AB348" i="14"/>
  <c r="AA348" i="14"/>
  <c r="Z322" i="14"/>
  <c r="AB318" i="14"/>
  <c r="Z320" i="14"/>
  <c r="AB358" i="14"/>
  <c r="Y358" i="14"/>
  <c r="Z358" i="14"/>
  <c r="AA358" i="14"/>
  <c r="Y364" i="14"/>
  <c r="AA364" i="14"/>
  <c r="Z364" i="14"/>
  <c r="AB364" i="14"/>
  <c r="Y375" i="14"/>
  <c r="Z375" i="14"/>
  <c r="AA375" i="14"/>
  <c r="AB375" i="14"/>
  <c r="Y378" i="14"/>
  <c r="Z378" i="14"/>
  <c r="AA378" i="14"/>
  <c r="AB378" i="14"/>
  <c r="Y394" i="14"/>
  <c r="Z394" i="14"/>
  <c r="AA394" i="14"/>
  <c r="AB394" i="14"/>
  <c r="AA413" i="14"/>
  <c r="Y373" i="14"/>
  <c r="AA373" i="14"/>
  <c r="AB373" i="14"/>
  <c r="Z373" i="14"/>
  <c r="Y388" i="14"/>
  <c r="AB388" i="14"/>
  <c r="Z388" i="14"/>
  <c r="AA388" i="14"/>
  <c r="Y396" i="14"/>
  <c r="AB396" i="14"/>
  <c r="Z396" i="14"/>
  <c r="AA396" i="14"/>
  <c r="AB334" i="14"/>
  <c r="AB355" i="14"/>
  <c r="Y389" i="14"/>
  <c r="Z389" i="14"/>
  <c r="AA389" i="14"/>
  <c r="AB389" i="14"/>
  <c r="Y400" i="14"/>
  <c r="Z400" i="14"/>
  <c r="AA400" i="14"/>
  <c r="AB400" i="14"/>
  <c r="Z415" i="14"/>
  <c r="AB408" i="14"/>
  <c r="Z412" i="14"/>
  <c r="Y412" i="14"/>
  <c r="AA412" i="14"/>
  <c r="AB412" i="14"/>
  <c r="Y410" i="14"/>
  <c r="Z430" i="14"/>
  <c r="Y431" i="14"/>
  <c r="AB446" i="14"/>
  <c r="Y446" i="14"/>
  <c r="Z433" i="14"/>
  <c r="AB433" i="14"/>
  <c r="Y433" i="14"/>
  <c r="AA433" i="14"/>
  <c r="Z468" i="14"/>
  <c r="AB468" i="14"/>
  <c r="AA468" i="14"/>
  <c r="Y468" i="14"/>
  <c r="AB476" i="14"/>
  <c r="Z476" i="14"/>
  <c r="AA476" i="14"/>
  <c r="Y476" i="14"/>
  <c r="AA458" i="14"/>
  <c r="AB454" i="14"/>
  <c r="Y482" i="14"/>
  <c r="AH482" i="14" s="1"/>
  <c r="Y497" i="14"/>
  <c r="AB497" i="14"/>
  <c r="Z497" i="14"/>
  <c r="AA497" i="14"/>
  <c r="AB486" i="14"/>
  <c r="Z498" i="14"/>
  <c r="Z491" i="14"/>
  <c r="AB507" i="14"/>
  <c r="Y500" i="14"/>
  <c r="Z500" i="14"/>
  <c r="AA500" i="14"/>
  <c r="AB500" i="14"/>
  <c r="AB341" i="14"/>
  <c r="Y341" i="14"/>
  <c r="Z341" i="14"/>
  <c r="AA341" i="14"/>
  <c r="AB340" i="14"/>
  <c r="Y340" i="14"/>
  <c r="Z340" i="14"/>
  <c r="AA340" i="14"/>
  <c r="Y368" i="14"/>
  <c r="AA368" i="14"/>
  <c r="Z368" i="14"/>
  <c r="AB368" i="14"/>
  <c r="Z406" i="14"/>
  <c r="AB406" i="14"/>
  <c r="Y406" i="14"/>
  <c r="AA406" i="14"/>
  <c r="AB345" i="14"/>
  <c r="Y345" i="14"/>
  <c r="Z345" i="14"/>
  <c r="AA345" i="14"/>
  <c r="Y366" i="14"/>
  <c r="AA366" i="14"/>
  <c r="Z366" i="14"/>
  <c r="AB366" i="14"/>
  <c r="Y393" i="14"/>
  <c r="Z393" i="14"/>
  <c r="AA393" i="14"/>
  <c r="AB393" i="14"/>
  <c r="Y387" i="14"/>
  <c r="Z387" i="14"/>
  <c r="AA387" i="14"/>
  <c r="AB387" i="14"/>
  <c r="Y395" i="14"/>
  <c r="Z395" i="14"/>
  <c r="AA395" i="14"/>
  <c r="AB395" i="14"/>
  <c r="Z467" i="14"/>
  <c r="AB467" i="14"/>
  <c r="Y467" i="14"/>
  <c r="AA467" i="14"/>
  <c r="Y331" i="14"/>
  <c r="Z331" i="14"/>
  <c r="AA331" i="14"/>
  <c r="AB331" i="14"/>
  <c r="Y346" i="14"/>
  <c r="Z346" i="14"/>
  <c r="AA346" i="14"/>
  <c r="AB346" i="14"/>
  <c r="AA327" i="14"/>
  <c r="Y379" i="14"/>
  <c r="Z379" i="14"/>
  <c r="AA379" i="14"/>
  <c r="AB379" i="14"/>
  <c r="Y325" i="14"/>
  <c r="AH325" i="14" s="1"/>
  <c r="Y372" i="14"/>
  <c r="Z372" i="14"/>
  <c r="AA372" i="14"/>
  <c r="AB372" i="14"/>
  <c r="Y391" i="14"/>
  <c r="Z391" i="14"/>
  <c r="AA391" i="14"/>
  <c r="AB391" i="14"/>
  <c r="Y382" i="14"/>
  <c r="Z382" i="14"/>
  <c r="AA382" i="14"/>
  <c r="AB382" i="14"/>
  <c r="AB421" i="14"/>
  <c r="AB422" i="14"/>
  <c r="Y377" i="14"/>
  <c r="Z377" i="14"/>
  <c r="AA377" i="14"/>
  <c r="AB377" i="14"/>
  <c r="Y398" i="14"/>
  <c r="AB398" i="14"/>
  <c r="Z398" i="14"/>
  <c r="AA398" i="14"/>
  <c r="AB410" i="14"/>
  <c r="Z425" i="14"/>
  <c r="AB425" i="14"/>
  <c r="Y425" i="14"/>
  <c r="AA425" i="14"/>
  <c r="Z417" i="14"/>
  <c r="AB417" i="14"/>
  <c r="Y417" i="14"/>
  <c r="AA417" i="14"/>
  <c r="Z436" i="14"/>
  <c r="AA436" i="14"/>
  <c r="Y436" i="14"/>
  <c r="AB436" i="14"/>
  <c r="Z432" i="14"/>
  <c r="AB432" i="14"/>
  <c r="AA432" i="14"/>
  <c r="Y432" i="14"/>
  <c r="Z455" i="14"/>
  <c r="AB455" i="14"/>
  <c r="Y455" i="14"/>
  <c r="AA455" i="14"/>
  <c r="Z470" i="14"/>
  <c r="AB470" i="14"/>
  <c r="AA470" i="14"/>
  <c r="Y470" i="14"/>
  <c r="Z435" i="14"/>
  <c r="Y435" i="14"/>
  <c r="AA435" i="14"/>
  <c r="AB435" i="14"/>
  <c r="Z459" i="14"/>
  <c r="AB459" i="14"/>
  <c r="AA459" i="14"/>
  <c r="Y459" i="14"/>
  <c r="Z508" i="14"/>
  <c r="AH508" i="14" s="1"/>
  <c r="Z460" i="14"/>
  <c r="AB460" i="14"/>
  <c r="Y460" i="14"/>
  <c r="AA460" i="14"/>
  <c r="Z457" i="14"/>
  <c r="AB457" i="14"/>
  <c r="Y457" i="14"/>
  <c r="AA457" i="14"/>
  <c r="Y488" i="14"/>
  <c r="AA488" i="14"/>
  <c r="Z488" i="14"/>
  <c r="AB488" i="14"/>
  <c r="Y496" i="14"/>
  <c r="AA496" i="14"/>
  <c r="Z496" i="14"/>
  <c r="AB496" i="14"/>
  <c r="R272" i="14"/>
  <c r="P272" i="14"/>
  <c r="U272" i="14"/>
  <c r="Q292" i="14"/>
  <c r="T292" i="14"/>
  <c r="P269" i="14"/>
  <c r="R269" i="14"/>
  <c r="AF310" i="14"/>
  <c r="AG310" i="14" s="1"/>
  <c r="N298" i="14"/>
  <c r="V298" i="14" s="1"/>
  <c r="N291" i="14"/>
  <c r="V291" i="14" s="1"/>
  <c r="N299" i="14"/>
  <c r="V299" i="14" s="1"/>
  <c r="P287" i="14"/>
  <c r="U266" i="14"/>
  <c r="AD309" i="14"/>
  <c r="U298" i="14"/>
  <c r="N273" i="14"/>
  <c r="V273" i="14" s="1"/>
  <c r="N261" i="14"/>
  <c r="V261" i="14" s="1"/>
  <c r="R296" i="14"/>
  <c r="P296" i="14"/>
  <c r="U296" i="14"/>
  <c r="Q296" i="14"/>
  <c r="T296" i="14"/>
  <c r="R277" i="14"/>
  <c r="P277" i="14"/>
  <c r="U277" i="14"/>
  <c r="Q293" i="14"/>
  <c r="S293" i="14"/>
  <c r="U293" i="14"/>
  <c r="T293" i="14"/>
  <c r="Q294" i="14"/>
  <c r="R294" i="14"/>
  <c r="T294" i="14"/>
  <c r="U294" i="14"/>
  <c r="P294" i="14"/>
  <c r="T267" i="14"/>
  <c r="P267" i="14"/>
  <c r="Q267" i="14"/>
  <c r="R267" i="14"/>
  <c r="U267" i="14"/>
  <c r="N308" i="14"/>
  <c r="V308" i="14" s="1"/>
  <c r="N309" i="14"/>
  <c r="V309" i="14" s="1"/>
  <c r="Q299" i="14"/>
  <c r="U295" i="14"/>
  <c r="AF294" i="14"/>
  <c r="AG294" i="14" s="1"/>
  <c r="R290" i="14"/>
  <c r="P290" i="14"/>
  <c r="N303" i="14"/>
  <c r="V303" i="14" s="1"/>
  <c r="N300" i="14"/>
  <c r="V300" i="14" s="1"/>
  <c r="N297" i="14"/>
  <c r="V297" i="14" s="1"/>
  <c r="N296" i="14"/>
  <c r="V296" i="14" s="1"/>
  <c r="S295" i="14"/>
  <c r="N281" i="14"/>
  <c r="V281" i="14" s="1"/>
  <c r="U271" i="14"/>
  <c r="U265" i="14"/>
  <c r="T295" i="14"/>
  <c r="U287" i="14"/>
  <c r="R265" i="14"/>
  <c r="S262" i="14"/>
  <c r="Q295" i="14"/>
  <c r="N307" i="14"/>
  <c r="V307" i="14" s="1"/>
  <c r="N304" i="14"/>
  <c r="V304" i="14" s="1"/>
  <c r="R287" i="14"/>
  <c r="N277" i="14"/>
  <c r="V277" i="14" s="1"/>
  <c r="S274" i="14"/>
  <c r="P266" i="14"/>
  <c r="N306" i="14"/>
  <c r="V306" i="14" s="1"/>
  <c r="N301" i="14"/>
  <c r="V301" i="14" s="1"/>
  <c r="U292" i="14"/>
  <c r="N305" i="14"/>
  <c r="V305" i="14" s="1"/>
  <c r="N302" i="14"/>
  <c r="V302" i="14" s="1"/>
  <c r="S292" i="14"/>
  <c r="S306" i="14"/>
  <c r="T306" i="14"/>
  <c r="P306" i="14"/>
  <c r="Q306" i="14"/>
  <c r="R306" i="14"/>
  <c r="U306" i="14"/>
  <c r="S303" i="14"/>
  <c r="T303" i="14"/>
  <c r="R303" i="14"/>
  <c r="U303" i="14"/>
  <c r="Q303" i="14"/>
  <c r="P303" i="14"/>
  <c r="S300" i="14"/>
  <c r="T300" i="14"/>
  <c r="P300" i="14"/>
  <c r="Q300" i="14"/>
  <c r="U300" i="14"/>
  <c r="R300" i="14"/>
  <c r="S310" i="14"/>
  <c r="R310" i="14"/>
  <c r="T310" i="14"/>
  <c r="Q310" i="14"/>
  <c r="U310" i="14"/>
  <c r="P310" i="14"/>
  <c r="S307" i="14"/>
  <c r="T307" i="14"/>
  <c r="R307" i="14"/>
  <c r="Q307" i="14"/>
  <c r="U307" i="14"/>
  <c r="P307" i="14"/>
  <c r="S304" i="14"/>
  <c r="T304" i="14"/>
  <c r="P304" i="14"/>
  <c r="U304" i="14"/>
  <c r="Q304" i="14"/>
  <c r="R304" i="14"/>
  <c r="S308" i="14"/>
  <c r="P308" i="14"/>
  <c r="Q308" i="14"/>
  <c r="T308" i="14"/>
  <c r="R308" i="14"/>
  <c r="U308" i="14"/>
  <c r="S301" i="14"/>
  <c r="T301" i="14"/>
  <c r="R301" i="14"/>
  <c r="U301" i="14"/>
  <c r="P301" i="14"/>
  <c r="Q301" i="14"/>
  <c r="S302" i="14"/>
  <c r="T302" i="14"/>
  <c r="P302" i="14"/>
  <c r="Q302" i="14"/>
  <c r="U302" i="14"/>
  <c r="R302" i="14"/>
  <c r="S305" i="14"/>
  <c r="T305" i="14"/>
  <c r="R305" i="14"/>
  <c r="U305" i="14"/>
  <c r="Q305" i="14"/>
  <c r="P305" i="14"/>
  <c r="U297" i="14"/>
  <c r="P297" i="14"/>
  <c r="Q297" i="14"/>
  <c r="R297" i="14"/>
  <c r="S297" i="14"/>
  <c r="T297" i="14"/>
  <c r="AF308" i="14"/>
  <c r="AG308" i="14" s="1"/>
  <c r="AG298" i="14"/>
  <c r="AD298" i="14"/>
  <c r="AD292" i="14"/>
  <c r="AF292" i="14"/>
  <c r="AG292" i="14" s="1"/>
  <c r="T288" i="14"/>
  <c r="Q288" i="14"/>
  <c r="S288" i="14"/>
  <c r="P288" i="14"/>
  <c r="U288" i="14"/>
  <c r="T280" i="14"/>
  <c r="Q280" i="14"/>
  <c r="S280" i="14"/>
  <c r="P280" i="14"/>
  <c r="R280" i="14"/>
  <c r="U275" i="14"/>
  <c r="Q289" i="14"/>
  <c r="S289" i="14"/>
  <c r="U289" i="14"/>
  <c r="R289" i="14"/>
  <c r="T285" i="14"/>
  <c r="Q285" i="14"/>
  <c r="S285" i="14"/>
  <c r="R285" i="14"/>
  <c r="U285" i="14"/>
  <c r="T283" i="14"/>
  <c r="S283" i="14"/>
  <c r="P283" i="14"/>
  <c r="Q283" i="14"/>
  <c r="U283" i="14"/>
  <c r="T282" i="14"/>
  <c r="Q282" i="14"/>
  <c r="P282" i="14"/>
  <c r="R282" i="14"/>
  <c r="U282" i="14"/>
  <c r="T279" i="14"/>
  <c r="S279" i="14"/>
  <c r="U279" i="14"/>
  <c r="Q279" i="14"/>
  <c r="T278" i="14"/>
  <c r="Q278" i="14"/>
  <c r="P278" i="14"/>
  <c r="R278" i="14"/>
  <c r="U278" i="14"/>
  <c r="T270" i="14"/>
  <c r="Q270" i="14"/>
  <c r="R270" i="14"/>
  <c r="S270" i="14"/>
  <c r="U309" i="14"/>
  <c r="AF306" i="14"/>
  <c r="AG306" i="14" s="1"/>
  <c r="AF304" i="14"/>
  <c r="AG304" i="14" s="1"/>
  <c r="AF302" i="14"/>
  <c r="AG302" i="14" s="1"/>
  <c r="AF300" i="14"/>
  <c r="AG300" i="14" s="1"/>
  <c r="AD287" i="14"/>
  <c r="AF287" i="14"/>
  <c r="AG287" i="14" s="1"/>
  <c r="T286" i="14"/>
  <c r="Q286" i="14"/>
  <c r="S286" i="14"/>
  <c r="U286" i="14"/>
  <c r="P286" i="14"/>
  <c r="T284" i="14"/>
  <c r="Q284" i="14"/>
  <c r="S284" i="14"/>
  <c r="U284" i="14"/>
  <c r="P284" i="14"/>
  <c r="AD281" i="14"/>
  <c r="AF281" i="14"/>
  <c r="AG281" i="14" s="1"/>
  <c r="AD267" i="14"/>
  <c r="AF267" i="14"/>
  <c r="AG267" i="14" s="1"/>
  <c r="T309" i="14"/>
  <c r="P298" i="14"/>
  <c r="Q298" i="14"/>
  <c r="S298" i="14"/>
  <c r="AD296" i="14"/>
  <c r="AF296" i="14"/>
  <c r="AG296" i="14" s="1"/>
  <c r="AG295" i="14"/>
  <c r="AD295" i="14"/>
  <c r="Q291" i="14"/>
  <c r="S291" i="14"/>
  <c r="R291" i="14"/>
  <c r="T291" i="14"/>
  <c r="AD289" i="14"/>
  <c r="AF289" i="14"/>
  <c r="AG289" i="14" s="1"/>
  <c r="AD288" i="14"/>
  <c r="AF288" i="14"/>
  <c r="AG288" i="14" s="1"/>
  <c r="AD277" i="14"/>
  <c r="AF277" i="14"/>
  <c r="AG277" i="14" s="1"/>
  <c r="T263" i="14"/>
  <c r="P263" i="14"/>
  <c r="Q263" i="14"/>
  <c r="R263" i="14"/>
  <c r="S263" i="14"/>
  <c r="U263" i="14"/>
  <c r="R309" i="14"/>
  <c r="AD283" i="14"/>
  <c r="AF283" i="14"/>
  <c r="AG283" i="14" s="1"/>
  <c r="T275" i="14"/>
  <c r="S275" i="14"/>
  <c r="Q275" i="14"/>
  <c r="R275" i="14"/>
  <c r="S299" i="14"/>
  <c r="T299" i="14"/>
  <c r="T289" i="14"/>
  <c r="R288" i="14"/>
  <c r="R279" i="14"/>
  <c r="T274" i="14"/>
  <c r="Q274" i="14"/>
  <c r="U274" i="14"/>
  <c r="R274" i="14"/>
  <c r="U270" i="14"/>
  <c r="T264" i="14"/>
  <c r="Q264" i="14"/>
  <c r="R264" i="14"/>
  <c r="S264" i="14"/>
  <c r="P264" i="14"/>
  <c r="U264" i="14"/>
  <c r="AF297" i="14"/>
  <c r="AG297" i="14" s="1"/>
  <c r="AF291" i="14"/>
  <c r="AG291" i="14" s="1"/>
  <c r="AD291" i="14"/>
  <c r="Q309" i="14"/>
  <c r="O306" i="14"/>
  <c r="W306" i="14" s="1"/>
  <c r="O304" i="14"/>
  <c r="W304" i="14" s="1"/>
  <c r="O302" i="14"/>
  <c r="W302" i="14" s="1"/>
  <c r="O300" i="14"/>
  <c r="W300" i="14" s="1"/>
  <c r="U299" i="14"/>
  <c r="P309" i="14"/>
  <c r="AF307" i="14"/>
  <c r="AG307" i="14" s="1"/>
  <c r="AF305" i="14"/>
  <c r="AG305" i="14" s="1"/>
  <c r="AF303" i="14"/>
  <c r="AG303" i="14" s="1"/>
  <c r="AF301" i="14"/>
  <c r="AG301" i="14" s="1"/>
  <c r="AF299" i="14"/>
  <c r="AG299" i="14" s="1"/>
  <c r="R299" i="14"/>
  <c r="R298" i="14"/>
  <c r="AD293" i="14"/>
  <c r="AF293" i="14"/>
  <c r="AG293" i="14" s="1"/>
  <c r="U291" i="14"/>
  <c r="P289" i="14"/>
  <c r="P285" i="14"/>
  <c r="R283" i="14"/>
  <c r="S282" i="14"/>
  <c r="P279" i="14"/>
  <c r="S278" i="14"/>
  <c r="P270" i="14"/>
  <c r="AD273" i="14"/>
  <c r="AF273" i="14"/>
  <c r="AG273" i="14" s="1"/>
  <c r="AG290" i="14"/>
  <c r="AD278" i="14"/>
  <c r="AF278" i="14"/>
  <c r="AG278" i="14" s="1"/>
  <c r="AD276" i="14"/>
  <c r="AF276" i="14"/>
  <c r="AG276" i="14" s="1"/>
  <c r="T273" i="14"/>
  <c r="Q273" i="14"/>
  <c r="S273" i="14"/>
  <c r="AD271" i="14"/>
  <c r="AF271" i="14"/>
  <c r="AG271" i="14" s="1"/>
  <c r="R293" i="14"/>
  <c r="AD286" i="14"/>
  <c r="AF286" i="14"/>
  <c r="AG286" i="14" s="1"/>
  <c r="AD284" i="14"/>
  <c r="AF284" i="14"/>
  <c r="AG284" i="14" s="1"/>
  <c r="T281" i="14"/>
  <c r="Q281" i="14"/>
  <c r="S281" i="14"/>
  <c r="AD279" i="14"/>
  <c r="AF279" i="14"/>
  <c r="AG279" i="14" s="1"/>
  <c r="T276" i="14"/>
  <c r="Q276" i="14"/>
  <c r="S276" i="14"/>
  <c r="T271" i="14"/>
  <c r="S271" i="14"/>
  <c r="AD269" i="14"/>
  <c r="AF269" i="14"/>
  <c r="AG269" i="14" s="1"/>
  <c r="N269" i="14"/>
  <c r="V269" i="14" s="1"/>
  <c r="U268" i="14"/>
  <c r="S266" i="14"/>
  <c r="AD265" i="14"/>
  <c r="AF265" i="14"/>
  <c r="AG265" i="14" s="1"/>
  <c r="R295" i="14"/>
  <c r="P293" i="14"/>
  <c r="N289" i="14"/>
  <c r="V289" i="14" s="1"/>
  <c r="AD274" i="14"/>
  <c r="AF274" i="14"/>
  <c r="AG274" i="14" s="1"/>
  <c r="U273" i="14"/>
  <c r="AD272" i="14"/>
  <c r="AF272" i="14"/>
  <c r="AG272" i="14" s="1"/>
  <c r="T269" i="14"/>
  <c r="Q269" i="14"/>
  <c r="S269" i="14"/>
  <c r="R292" i="14"/>
  <c r="Q290" i="14"/>
  <c r="S290" i="14"/>
  <c r="AD282" i="14"/>
  <c r="AF282" i="14"/>
  <c r="AG282" i="14" s="1"/>
  <c r="U281" i="14"/>
  <c r="AD280" i="14"/>
  <c r="AF280" i="14"/>
  <c r="AG280" i="14" s="1"/>
  <c r="T277" i="14"/>
  <c r="Q277" i="14"/>
  <c r="S277" i="14"/>
  <c r="R276" i="14"/>
  <c r="AD275" i="14"/>
  <c r="AF275" i="14"/>
  <c r="AG275" i="14" s="1"/>
  <c r="P273" i="14"/>
  <c r="T272" i="14"/>
  <c r="Q272" i="14"/>
  <c r="S272" i="14"/>
  <c r="R271" i="14"/>
  <c r="S296" i="14"/>
  <c r="S294" i="14"/>
  <c r="P292" i="14"/>
  <c r="T290" i="14"/>
  <c r="T287" i="14"/>
  <c r="S287" i="14"/>
  <c r="AD285" i="14"/>
  <c r="AF285" i="14"/>
  <c r="AG285" i="14" s="1"/>
  <c r="N285" i="14"/>
  <c r="V285" i="14" s="1"/>
  <c r="R281" i="14"/>
  <c r="P276" i="14"/>
  <c r="Q271" i="14"/>
  <c r="AD270" i="14"/>
  <c r="AF270" i="14"/>
  <c r="AG270" i="14" s="1"/>
  <c r="U269" i="14"/>
  <c r="T268" i="14"/>
  <c r="Q268" i="14"/>
  <c r="R268" i="14"/>
  <c r="S268" i="14"/>
  <c r="AD266" i="14"/>
  <c r="AF266" i="14"/>
  <c r="AG266" i="14" s="1"/>
  <c r="T266" i="14"/>
  <c r="Q266" i="14"/>
  <c r="T261" i="14"/>
  <c r="P261" i="14"/>
  <c r="U261" i="14"/>
  <c r="Q261" i="14"/>
  <c r="S261" i="14"/>
  <c r="N288" i="14"/>
  <c r="V288" i="14" s="1"/>
  <c r="N284" i="14"/>
  <c r="V284" i="14" s="1"/>
  <c r="N280" i="14"/>
  <c r="V280" i="14" s="1"/>
  <c r="N276" i="14"/>
  <c r="V276" i="14" s="1"/>
  <c r="N272" i="14"/>
  <c r="V272" i="14" s="1"/>
  <c r="N268" i="14"/>
  <c r="V268" i="14" s="1"/>
  <c r="S265" i="14"/>
  <c r="N264" i="14"/>
  <c r="V264" i="14" s="1"/>
  <c r="U262" i="14"/>
  <c r="N287" i="14"/>
  <c r="V287" i="14" s="1"/>
  <c r="N283" i="14"/>
  <c r="V283" i="14" s="1"/>
  <c r="N279" i="14"/>
  <c r="V279" i="14" s="1"/>
  <c r="N275" i="14"/>
  <c r="V275" i="14" s="1"/>
  <c r="N271" i="14"/>
  <c r="V271" i="14" s="1"/>
  <c r="N267" i="14"/>
  <c r="V267" i="14" s="1"/>
  <c r="Q265" i="14"/>
  <c r="R262" i="14"/>
  <c r="AD261" i="14"/>
  <c r="AF261" i="14"/>
  <c r="AG261" i="14" s="1"/>
  <c r="AD268" i="14"/>
  <c r="AF268" i="14"/>
  <c r="AG268" i="14" s="1"/>
  <c r="P265" i="14"/>
  <c r="AD264" i="14"/>
  <c r="AF264" i="14"/>
  <c r="AG264" i="14" s="1"/>
  <c r="AD262" i="14"/>
  <c r="AF262" i="14"/>
  <c r="AG262" i="14" s="1"/>
  <c r="N286" i="14"/>
  <c r="V286" i="14" s="1"/>
  <c r="N282" i="14"/>
  <c r="V282" i="14" s="1"/>
  <c r="N278" i="14"/>
  <c r="V278" i="14" s="1"/>
  <c r="N274" i="14"/>
  <c r="V274" i="14" s="1"/>
  <c r="N270" i="14"/>
  <c r="V270" i="14" s="1"/>
  <c r="S267" i="14"/>
  <c r="N266" i="14"/>
  <c r="V266" i="14" s="1"/>
  <c r="AD263" i="14"/>
  <c r="AF263" i="14"/>
  <c r="AG263" i="14" s="1"/>
  <c r="N265" i="14"/>
  <c r="V265" i="14" s="1"/>
  <c r="N262" i="14"/>
  <c r="V262" i="14" s="1"/>
  <c r="N263" i="14"/>
  <c r="V263" i="14" s="1"/>
  <c r="T262" i="14"/>
  <c r="P262" i="14"/>
  <c r="I111" i="14"/>
  <c r="J111" i="14" s="1"/>
  <c r="Q111" i="14" s="1"/>
  <c r="K111" i="14"/>
  <c r="L111" i="14" s="1"/>
  <c r="M111" i="14"/>
  <c r="O111" i="14" s="1"/>
  <c r="W111" i="14" s="1"/>
  <c r="AE111" i="14"/>
  <c r="I112" i="14"/>
  <c r="J112" i="14" s="1"/>
  <c r="K112" i="14"/>
  <c r="L112" i="14" s="1"/>
  <c r="M112" i="14"/>
  <c r="O112" i="14" s="1"/>
  <c r="W112" i="14" s="1"/>
  <c r="AE112" i="14"/>
  <c r="I113" i="14"/>
  <c r="J113" i="14" s="1"/>
  <c r="K113" i="14"/>
  <c r="L113" i="14" s="1"/>
  <c r="M113" i="14"/>
  <c r="O113" i="14" s="1"/>
  <c r="W113" i="14" s="1"/>
  <c r="AE113" i="14"/>
  <c r="AD113" i="14" s="1"/>
  <c r="I114" i="14"/>
  <c r="J114" i="14" s="1"/>
  <c r="Q114" i="14" s="1"/>
  <c r="K114" i="14"/>
  <c r="L114" i="14" s="1"/>
  <c r="M114" i="14"/>
  <c r="O114" i="14" s="1"/>
  <c r="W114" i="14" s="1"/>
  <c r="AE114" i="14"/>
  <c r="AD114" i="14" s="1"/>
  <c r="I115" i="14"/>
  <c r="J115" i="14" s="1"/>
  <c r="K115" i="14"/>
  <c r="L115" i="14" s="1"/>
  <c r="M115" i="14"/>
  <c r="O115" i="14" s="1"/>
  <c r="W115" i="14" s="1"/>
  <c r="AE115" i="14"/>
  <c r="AD115" i="14" s="1"/>
  <c r="I116" i="14"/>
  <c r="J116" i="14" s="1"/>
  <c r="K116" i="14"/>
  <c r="L116" i="14" s="1"/>
  <c r="M116" i="14"/>
  <c r="O116" i="14" s="1"/>
  <c r="W116" i="14" s="1"/>
  <c r="AE116" i="14"/>
  <c r="AD116" i="14" s="1"/>
  <c r="I117" i="14"/>
  <c r="J117" i="14" s="1"/>
  <c r="K117" i="14"/>
  <c r="L117" i="14" s="1"/>
  <c r="M117" i="14"/>
  <c r="O117" i="14" s="1"/>
  <c r="W117" i="14" s="1"/>
  <c r="AE117" i="14"/>
  <c r="AD117" i="14" s="1"/>
  <c r="I118" i="14"/>
  <c r="J118" i="14" s="1"/>
  <c r="K118" i="14"/>
  <c r="L118" i="14" s="1"/>
  <c r="M118" i="14"/>
  <c r="O118" i="14" s="1"/>
  <c r="W118" i="14" s="1"/>
  <c r="AE118" i="14"/>
  <c r="AD118" i="14" s="1"/>
  <c r="I119" i="14"/>
  <c r="J119" i="14" s="1"/>
  <c r="K119" i="14"/>
  <c r="L119" i="14" s="1"/>
  <c r="M119" i="14"/>
  <c r="O119" i="14" s="1"/>
  <c r="W119" i="14" s="1"/>
  <c r="AE119" i="14"/>
  <c r="I120" i="14"/>
  <c r="J120" i="14" s="1"/>
  <c r="Q120" i="14" s="1"/>
  <c r="K120" i="14"/>
  <c r="L120" i="14" s="1"/>
  <c r="M120" i="14"/>
  <c r="O120" i="14" s="1"/>
  <c r="W120" i="14" s="1"/>
  <c r="AE120" i="14"/>
  <c r="AD120" i="14" s="1"/>
  <c r="I121" i="14"/>
  <c r="J121" i="14" s="1"/>
  <c r="T121" i="14" s="1"/>
  <c r="K121" i="14"/>
  <c r="L121" i="14" s="1"/>
  <c r="M121" i="14"/>
  <c r="O121" i="14" s="1"/>
  <c r="W121" i="14" s="1"/>
  <c r="AE121" i="14"/>
  <c r="AD121" i="14" s="1"/>
  <c r="I122" i="14"/>
  <c r="J122" i="14" s="1"/>
  <c r="R122" i="14" s="1"/>
  <c r="K122" i="14"/>
  <c r="L122" i="14" s="1"/>
  <c r="M122" i="14"/>
  <c r="O122" i="14" s="1"/>
  <c r="W122" i="14" s="1"/>
  <c r="AE122" i="14"/>
  <c r="AD122" i="14" s="1"/>
  <c r="I123" i="14"/>
  <c r="J123" i="14" s="1"/>
  <c r="K123" i="14"/>
  <c r="L123" i="14" s="1"/>
  <c r="M123" i="14"/>
  <c r="O123" i="14" s="1"/>
  <c r="W123" i="14" s="1"/>
  <c r="AE123" i="14"/>
  <c r="AD123" i="14" s="1"/>
  <c r="I124" i="14"/>
  <c r="J124" i="14" s="1"/>
  <c r="P124" i="14" s="1"/>
  <c r="K124" i="14"/>
  <c r="L124" i="14" s="1"/>
  <c r="M124" i="14"/>
  <c r="O124" i="14" s="1"/>
  <c r="W124" i="14" s="1"/>
  <c r="AE124" i="14"/>
  <c r="AD124" i="14" s="1"/>
  <c r="I125" i="14"/>
  <c r="J125" i="14" s="1"/>
  <c r="S125" i="14" s="1"/>
  <c r="K125" i="14"/>
  <c r="L125" i="14" s="1"/>
  <c r="M125" i="14"/>
  <c r="O125" i="14" s="1"/>
  <c r="W125" i="14" s="1"/>
  <c r="AE125" i="14"/>
  <c r="I126" i="14"/>
  <c r="J126" i="14" s="1"/>
  <c r="K126" i="14"/>
  <c r="L126" i="14" s="1"/>
  <c r="M126" i="14"/>
  <c r="O126" i="14" s="1"/>
  <c r="W126" i="14" s="1"/>
  <c r="AE126" i="14"/>
  <c r="I127" i="14"/>
  <c r="J127" i="14" s="1"/>
  <c r="K127" i="14"/>
  <c r="L127" i="14" s="1"/>
  <c r="M127" i="14"/>
  <c r="O127" i="14" s="1"/>
  <c r="W127" i="14" s="1"/>
  <c r="AE127" i="14"/>
  <c r="I128" i="14"/>
  <c r="J128" i="14" s="1"/>
  <c r="K128" i="14"/>
  <c r="L128" i="14" s="1"/>
  <c r="M128" i="14"/>
  <c r="O128" i="14" s="1"/>
  <c r="W128" i="14" s="1"/>
  <c r="AE128" i="14"/>
  <c r="AD128" i="14" s="1"/>
  <c r="I129" i="14"/>
  <c r="J129" i="14" s="1"/>
  <c r="U129" i="14" s="1"/>
  <c r="K129" i="14"/>
  <c r="L129" i="14" s="1"/>
  <c r="M129" i="14"/>
  <c r="O129" i="14" s="1"/>
  <c r="W129" i="14" s="1"/>
  <c r="AE129" i="14"/>
  <c r="AF129" i="14" s="1"/>
  <c r="I130" i="14"/>
  <c r="J130" i="14" s="1"/>
  <c r="K130" i="14"/>
  <c r="L130" i="14" s="1"/>
  <c r="M130" i="14"/>
  <c r="O130" i="14" s="1"/>
  <c r="W130" i="14" s="1"/>
  <c r="AE130" i="14"/>
  <c r="I131" i="14"/>
  <c r="J131" i="14" s="1"/>
  <c r="K131" i="14"/>
  <c r="L131" i="14" s="1"/>
  <c r="M131" i="14"/>
  <c r="O131" i="14" s="1"/>
  <c r="W131" i="14" s="1"/>
  <c r="AE131" i="14"/>
  <c r="AD131" i="14" s="1"/>
  <c r="I132" i="14"/>
  <c r="J132" i="14" s="1"/>
  <c r="K132" i="14"/>
  <c r="L132" i="14" s="1"/>
  <c r="M132" i="14"/>
  <c r="O132" i="14" s="1"/>
  <c r="W132" i="14" s="1"/>
  <c r="AE132" i="14"/>
  <c r="AD132" i="14" s="1"/>
  <c r="I133" i="14"/>
  <c r="J133" i="14" s="1"/>
  <c r="K133" i="14"/>
  <c r="L133" i="14" s="1"/>
  <c r="M133" i="14"/>
  <c r="O133" i="14" s="1"/>
  <c r="W133" i="14" s="1"/>
  <c r="AE133" i="14"/>
  <c r="I134" i="14"/>
  <c r="J134" i="14" s="1"/>
  <c r="P134" i="14" s="1"/>
  <c r="K134" i="14"/>
  <c r="L134" i="14" s="1"/>
  <c r="M134" i="14"/>
  <c r="O134" i="14" s="1"/>
  <c r="W134" i="14" s="1"/>
  <c r="AE134" i="14"/>
  <c r="I135" i="14"/>
  <c r="J135" i="14" s="1"/>
  <c r="K135" i="14"/>
  <c r="L135" i="14" s="1"/>
  <c r="M135" i="14"/>
  <c r="O135" i="14" s="1"/>
  <c r="W135" i="14" s="1"/>
  <c r="AE135" i="14"/>
  <c r="I136" i="14"/>
  <c r="J136" i="14" s="1"/>
  <c r="K136" i="14"/>
  <c r="L136" i="14" s="1"/>
  <c r="M136" i="14"/>
  <c r="O136" i="14" s="1"/>
  <c r="W136" i="14" s="1"/>
  <c r="AE136" i="14"/>
  <c r="I137" i="14"/>
  <c r="J137" i="14" s="1"/>
  <c r="Q137" i="14" s="1"/>
  <c r="K137" i="14"/>
  <c r="L137" i="14" s="1"/>
  <c r="M137" i="14"/>
  <c r="O137" i="14" s="1"/>
  <c r="W137" i="14" s="1"/>
  <c r="AE137" i="14"/>
  <c r="I138" i="14"/>
  <c r="J138" i="14" s="1"/>
  <c r="K138" i="14"/>
  <c r="L138" i="14" s="1"/>
  <c r="M138" i="14"/>
  <c r="O138" i="14" s="1"/>
  <c r="W138" i="14" s="1"/>
  <c r="AE138" i="14"/>
  <c r="AD138" i="14" s="1"/>
  <c r="I139" i="14"/>
  <c r="J139" i="14" s="1"/>
  <c r="K139" i="14"/>
  <c r="L139" i="14" s="1"/>
  <c r="M139" i="14"/>
  <c r="O139" i="14" s="1"/>
  <c r="W139" i="14" s="1"/>
  <c r="AE139" i="14"/>
  <c r="I140" i="14"/>
  <c r="J140" i="14" s="1"/>
  <c r="Q140" i="14" s="1"/>
  <c r="K140" i="14"/>
  <c r="L140" i="14" s="1"/>
  <c r="M140" i="14"/>
  <c r="O140" i="14" s="1"/>
  <c r="W140" i="14" s="1"/>
  <c r="AE140" i="14"/>
  <c r="I141" i="14"/>
  <c r="J141" i="14" s="1"/>
  <c r="K141" i="14"/>
  <c r="L141" i="14" s="1"/>
  <c r="M141" i="14"/>
  <c r="O141" i="14" s="1"/>
  <c r="W141" i="14" s="1"/>
  <c r="AE141" i="14"/>
  <c r="I142" i="14"/>
  <c r="J142" i="14" s="1"/>
  <c r="Q142" i="14" s="1"/>
  <c r="K142" i="14"/>
  <c r="L142" i="14" s="1"/>
  <c r="M142" i="14"/>
  <c r="O142" i="14" s="1"/>
  <c r="W142" i="14" s="1"/>
  <c r="AE142" i="14"/>
  <c r="I143" i="14"/>
  <c r="J143" i="14" s="1"/>
  <c r="K143" i="14"/>
  <c r="L143" i="14" s="1"/>
  <c r="M143" i="14"/>
  <c r="O143" i="14" s="1"/>
  <c r="W143" i="14" s="1"/>
  <c r="AE143" i="14"/>
  <c r="I144" i="14"/>
  <c r="J144" i="14" s="1"/>
  <c r="K144" i="14"/>
  <c r="L144" i="14" s="1"/>
  <c r="M144" i="14"/>
  <c r="O144" i="14" s="1"/>
  <c r="W144" i="14" s="1"/>
  <c r="AE144" i="14"/>
  <c r="I145" i="14"/>
  <c r="J145" i="14" s="1"/>
  <c r="K145" i="14"/>
  <c r="L145" i="14" s="1"/>
  <c r="M145" i="14"/>
  <c r="O145" i="14" s="1"/>
  <c r="W145" i="14" s="1"/>
  <c r="AE145" i="14"/>
  <c r="I146" i="14"/>
  <c r="J146" i="14" s="1"/>
  <c r="Q146" i="14" s="1"/>
  <c r="K146" i="14"/>
  <c r="L146" i="14" s="1"/>
  <c r="M146" i="14"/>
  <c r="O146" i="14" s="1"/>
  <c r="W146" i="14" s="1"/>
  <c r="AE146" i="14"/>
  <c r="I147" i="14"/>
  <c r="J147" i="14" s="1"/>
  <c r="Q147" i="14" s="1"/>
  <c r="K147" i="14"/>
  <c r="L147" i="14" s="1"/>
  <c r="M147" i="14"/>
  <c r="O147" i="14" s="1"/>
  <c r="W147" i="14" s="1"/>
  <c r="AE147" i="14"/>
  <c r="I148" i="14"/>
  <c r="J148" i="14" s="1"/>
  <c r="T148" i="14" s="1"/>
  <c r="K148" i="14"/>
  <c r="L148" i="14" s="1"/>
  <c r="M148" i="14"/>
  <c r="O148" i="14" s="1"/>
  <c r="W148" i="14" s="1"/>
  <c r="AE148" i="14"/>
  <c r="I149" i="14"/>
  <c r="J149" i="14" s="1"/>
  <c r="R149" i="14" s="1"/>
  <c r="K149" i="14"/>
  <c r="L149" i="14" s="1"/>
  <c r="M149" i="14"/>
  <c r="O149" i="14" s="1"/>
  <c r="W149" i="14" s="1"/>
  <c r="AE149" i="14"/>
  <c r="AF149" i="14" s="1"/>
  <c r="I150" i="14"/>
  <c r="J150" i="14" s="1"/>
  <c r="Q150" i="14" s="1"/>
  <c r="K150" i="14"/>
  <c r="L150" i="14" s="1"/>
  <c r="M150" i="14"/>
  <c r="O150" i="14" s="1"/>
  <c r="W150" i="14" s="1"/>
  <c r="AE150" i="14"/>
  <c r="I151" i="14"/>
  <c r="J151" i="14" s="1"/>
  <c r="K151" i="14"/>
  <c r="L151" i="14" s="1"/>
  <c r="M151" i="14"/>
  <c r="O151" i="14" s="1"/>
  <c r="W151" i="14" s="1"/>
  <c r="AE151" i="14"/>
  <c r="AF151" i="14" s="1"/>
  <c r="I152" i="14"/>
  <c r="J152" i="14" s="1"/>
  <c r="U152" i="14" s="1"/>
  <c r="K152" i="14"/>
  <c r="L152" i="14" s="1"/>
  <c r="M152" i="14"/>
  <c r="O152" i="14" s="1"/>
  <c r="W152" i="14" s="1"/>
  <c r="AE152" i="14"/>
  <c r="AF152" i="14" s="1"/>
  <c r="I153" i="14"/>
  <c r="J153" i="14" s="1"/>
  <c r="S153" i="14" s="1"/>
  <c r="K153" i="14"/>
  <c r="L153" i="14" s="1"/>
  <c r="M153" i="14"/>
  <c r="O153" i="14" s="1"/>
  <c r="W153" i="14" s="1"/>
  <c r="AE153" i="14"/>
  <c r="AD153" i="14" s="1"/>
  <c r="I154" i="14"/>
  <c r="J154" i="14" s="1"/>
  <c r="Q154" i="14" s="1"/>
  <c r="K154" i="14"/>
  <c r="L154" i="14" s="1"/>
  <c r="M154" i="14"/>
  <c r="O154" i="14" s="1"/>
  <c r="W154" i="14" s="1"/>
  <c r="AE154" i="14"/>
  <c r="AF154" i="14" s="1"/>
  <c r="I155" i="14"/>
  <c r="J155" i="14" s="1"/>
  <c r="P155" i="14" s="1"/>
  <c r="K155" i="14"/>
  <c r="L155" i="14" s="1"/>
  <c r="M155" i="14"/>
  <c r="O155" i="14" s="1"/>
  <c r="W155" i="14" s="1"/>
  <c r="AE155" i="14"/>
  <c r="AF155" i="14" s="1"/>
  <c r="I156" i="14"/>
  <c r="J156" i="14" s="1"/>
  <c r="P156" i="14" s="1"/>
  <c r="K156" i="14"/>
  <c r="L156" i="14" s="1"/>
  <c r="M156" i="14"/>
  <c r="O156" i="14" s="1"/>
  <c r="W156" i="14" s="1"/>
  <c r="AE156" i="14"/>
  <c r="AF156" i="14" s="1"/>
  <c r="I157" i="14"/>
  <c r="J157" i="14" s="1"/>
  <c r="U157" i="14" s="1"/>
  <c r="K157" i="14"/>
  <c r="L157" i="14" s="1"/>
  <c r="M157" i="14"/>
  <c r="O157" i="14" s="1"/>
  <c r="W157" i="14" s="1"/>
  <c r="AE157" i="14"/>
  <c r="I158" i="14"/>
  <c r="J158" i="14" s="1"/>
  <c r="Q158" i="14" s="1"/>
  <c r="K158" i="14"/>
  <c r="L158" i="14" s="1"/>
  <c r="M158" i="14"/>
  <c r="O158" i="14" s="1"/>
  <c r="W158" i="14" s="1"/>
  <c r="AE158" i="14"/>
  <c r="AD158" i="14" s="1"/>
  <c r="I159" i="14"/>
  <c r="J159" i="14" s="1"/>
  <c r="K159" i="14"/>
  <c r="L159" i="14" s="1"/>
  <c r="M159" i="14"/>
  <c r="O159" i="14" s="1"/>
  <c r="W159" i="14" s="1"/>
  <c r="AE159" i="14"/>
  <c r="AF159" i="14" s="1"/>
  <c r="I160" i="14"/>
  <c r="J160" i="14" s="1"/>
  <c r="T160" i="14" s="1"/>
  <c r="K160" i="14"/>
  <c r="L160" i="14" s="1"/>
  <c r="M160" i="14"/>
  <c r="O160" i="14" s="1"/>
  <c r="W160" i="14" s="1"/>
  <c r="AE160" i="14"/>
  <c r="AF160" i="14" s="1"/>
  <c r="I161" i="14"/>
  <c r="J161" i="14" s="1"/>
  <c r="U161" i="14" s="1"/>
  <c r="K161" i="14"/>
  <c r="L161" i="14" s="1"/>
  <c r="M161" i="14"/>
  <c r="O161" i="14" s="1"/>
  <c r="W161" i="14" s="1"/>
  <c r="AE161" i="14"/>
  <c r="AF161" i="14" s="1"/>
  <c r="I162" i="14"/>
  <c r="J162" i="14" s="1"/>
  <c r="T162" i="14" s="1"/>
  <c r="K162" i="14"/>
  <c r="L162" i="14" s="1"/>
  <c r="M162" i="14"/>
  <c r="O162" i="14" s="1"/>
  <c r="W162" i="14" s="1"/>
  <c r="AE162" i="14"/>
  <c r="AF162" i="14" s="1"/>
  <c r="I163" i="14"/>
  <c r="J163" i="14" s="1"/>
  <c r="K163" i="14"/>
  <c r="L163" i="14" s="1"/>
  <c r="M163" i="14"/>
  <c r="O163" i="14" s="1"/>
  <c r="W163" i="14" s="1"/>
  <c r="AE163" i="14"/>
  <c r="I164" i="14"/>
  <c r="J164" i="14" s="1"/>
  <c r="U164" i="14" s="1"/>
  <c r="K164" i="14"/>
  <c r="L164" i="14" s="1"/>
  <c r="M164" i="14"/>
  <c r="O164" i="14" s="1"/>
  <c r="W164" i="14" s="1"/>
  <c r="AE164" i="14"/>
  <c r="AF164" i="14" s="1"/>
  <c r="I165" i="14"/>
  <c r="J165" i="14" s="1"/>
  <c r="U165" i="14" s="1"/>
  <c r="K165" i="14"/>
  <c r="L165" i="14" s="1"/>
  <c r="M165" i="14"/>
  <c r="O165" i="14" s="1"/>
  <c r="W165" i="14" s="1"/>
  <c r="AE165" i="14"/>
  <c r="AF165" i="14" s="1"/>
  <c r="I166" i="14"/>
  <c r="J166" i="14" s="1"/>
  <c r="K166" i="14"/>
  <c r="L166" i="14" s="1"/>
  <c r="M166" i="14"/>
  <c r="O166" i="14" s="1"/>
  <c r="W166" i="14" s="1"/>
  <c r="AE166" i="14"/>
  <c r="AF166" i="14" s="1"/>
  <c r="AG166" i="14" s="1"/>
  <c r="I167" i="14"/>
  <c r="J167" i="14" s="1"/>
  <c r="Q167" i="14" s="1"/>
  <c r="K167" i="14"/>
  <c r="L167" i="14" s="1"/>
  <c r="M167" i="14"/>
  <c r="AE167" i="14"/>
  <c r="AF167" i="14" s="1"/>
  <c r="I168" i="14"/>
  <c r="J168" i="14" s="1"/>
  <c r="U168" i="14" s="1"/>
  <c r="K168" i="14"/>
  <c r="L168" i="14" s="1"/>
  <c r="M168" i="14"/>
  <c r="O168" i="14" s="1"/>
  <c r="W168" i="14" s="1"/>
  <c r="AE168" i="14"/>
  <c r="AF168" i="14" s="1"/>
  <c r="I169" i="14"/>
  <c r="J169" i="14" s="1"/>
  <c r="T169" i="14" s="1"/>
  <c r="K169" i="14"/>
  <c r="L169" i="14" s="1"/>
  <c r="M169" i="14"/>
  <c r="O169" i="14" s="1"/>
  <c r="W169" i="14" s="1"/>
  <c r="AE169" i="14"/>
  <c r="AD169" i="14" s="1"/>
  <c r="I170" i="14"/>
  <c r="J170" i="14" s="1"/>
  <c r="K170" i="14"/>
  <c r="L170" i="14" s="1"/>
  <c r="M170" i="14"/>
  <c r="O170" i="14" s="1"/>
  <c r="W170" i="14" s="1"/>
  <c r="AE170" i="14"/>
  <c r="AF170" i="14" s="1"/>
  <c r="AG170" i="14" s="1"/>
  <c r="I171" i="14"/>
  <c r="J171" i="14" s="1"/>
  <c r="R171" i="14" s="1"/>
  <c r="K171" i="14"/>
  <c r="L171" i="14" s="1"/>
  <c r="M171" i="14"/>
  <c r="O171" i="14" s="1"/>
  <c r="W171" i="14" s="1"/>
  <c r="AE171" i="14"/>
  <c r="AD171" i="14" s="1"/>
  <c r="I172" i="14"/>
  <c r="J172" i="14" s="1"/>
  <c r="Q172" i="14" s="1"/>
  <c r="K172" i="14"/>
  <c r="L172" i="14" s="1"/>
  <c r="M172" i="14"/>
  <c r="O172" i="14" s="1"/>
  <c r="W172" i="14" s="1"/>
  <c r="AE172" i="14"/>
  <c r="AD172" i="14" s="1"/>
  <c r="I173" i="14"/>
  <c r="J173" i="14" s="1"/>
  <c r="K173" i="14"/>
  <c r="L173" i="14" s="1"/>
  <c r="M173" i="14"/>
  <c r="O173" i="14" s="1"/>
  <c r="W173" i="14" s="1"/>
  <c r="AE173" i="14"/>
  <c r="I174" i="14"/>
  <c r="J174" i="14" s="1"/>
  <c r="K174" i="14"/>
  <c r="L174" i="14" s="1"/>
  <c r="M174" i="14"/>
  <c r="O174" i="14" s="1"/>
  <c r="W174" i="14" s="1"/>
  <c r="AE174" i="14"/>
  <c r="I175" i="14"/>
  <c r="J175" i="14" s="1"/>
  <c r="U175" i="14" s="1"/>
  <c r="K175" i="14"/>
  <c r="L175" i="14" s="1"/>
  <c r="M175" i="14"/>
  <c r="O175" i="14" s="1"/>
  <c r="W175" i="14" s="1"/>
  <c r="AE175" i="14"/>
  <c r="AD175" i="14" s="1"/>
  <c r="I176" i="14"/>
  <c r="J176" i="14" s="1"/>
  <c r="Q176" i="14" s="1"/>
  <c r="K176" i="14"/>
  <c r="L176" i="14" s="1"/>
  <c r="M176" i="14"/>
  <c r="O176" i="14" s="1"/>
  <c r="W176" i="14" s="1"/>
  <c r="AE176" i="14"/>
  <c r="AF176" i="14" s="1"/>
  <c r="I177" i="14"/>
  <c r="J177" i="14" s="1"/>
  <c r="P177" i="14" s="1"/>
  <c r="K177" i="14"/>
  <c r="L177" i="14" s="1"/>
  <c r="M177" i="14"/>
  <c r="O177" i="14" s="1"/>
  <c r="W177" i="14" s="1"/>
  <c r="AE177" i="14"/>
  <c r="AD177" i="14" s="1"/>
  <c r="I178" i="14"/>
  <c r="J178" i="14" s="1"/>
  <c r="S178" i="14" s="1"/>
  <c r="K178" i="14"/>
  <c r="L178" i="14" s="1"/>
  <c r="M178" i="14"/>
  <c r="O178" i="14" s="1"/>
  <c r="W178" i="14" s="1"/>
  <c r="AE178" i="14"/>
  <c r="I179" i="14"/>
  <c r="J179" i="14" s="1"/>
  <c r="T179" i="14" s="1"/>
  <c r="K179" i="14"/>
  <c r="L179" i="14" s="1"/>
  <c r="M179" i="14"/>
  <c r="O179" i="14" s="1"/>
  <c r="W179" i="14" s="1"/>
  <c r="AE179" i="14"/>
  <c r="I180" i="14"/>
  <c r="J180" i="14" s="1"/>
  <c r="T180" i="14" s="1"/>
  <c r="K180" i="14"/>
  <c r="L180" i="14" s="1"/>
  <c r="M180" i="14"/>
  <c r="O180" i="14" s="1"/>
  <c r="W180" i="14" s="1"/>
  <c r="AE180" i="14"/>
  <c r="AF180" i="14" s="1"/>
  <c r="I181" i="14"/>
  <c r="J181" i="14" s="1"/>
  <c r="K181" i="14"/>
  <c r="L181" i="14" s="1"/>
  <c r="M181" i="14"/>
  <c r="O181" i="14" s="1"/>
  <c r="W181" i="14" s="1"/>
  <c r="AE181" i="14"/>
  <c r="AD181" i="14" s="1"/>
  <c r="I182" i="14"/>
  <c r="J182" i="14" s="1"/>
  <c r="K182" i="14"/>
  <c r="L182" i="14" s="1"/>
  <c r="M182" i="14"/>
  <c r="O182" i="14" s="1"/>
  <c r="W182" i="14" s="1"/>
  <c r="AE182" i="14"/>
  <c r="I183" i="14"/>
  <c r="J183" i="14" s="1"/>
  <c r="T183" i="14" s="1"/>
  <c r="K183" i="14"/>
  <c r="L183" i="14" s="1"/>
  <c r="M183" i="14"/>
  <c r="O183" i="14" s="1"/>
  <c r="W183" i="14" s="1"/>
  <c r="AE183" i="14"/>
  <c r="AD183" i="14" s="1"/>
  <c r="I184" i="14"/>
  <c r="J184" i="14" s="1"/>
  <c r="K184" i="14"/>
  <c r="L184" i="14" s="1"/>
  <c r="M184" i="14"/>
  <c r="O184" i="14" s="1"/>
  <c r="W184" i="14" s="1"/>
  <c r="AE184" i="14"/>
  <c r="AD184" i="14" s="1"/>
  <c r="I185" i="14"/>
  <c r="J185" i="14" s="1"/>
  <c r="K185" i="14"/>
  <c r="L185" i="14" s="1"/>
  <c r="M185" i="14"/>
  <c r="O185" i="14" s="1"/>
  <c r="W185" i="14" s="1"/>
  <c r="AE185" i="14"/>
  <c r="AF185" i="14" s="1"/>
  <c r="I186" i="14"/>
  <c r="J186" i="14" s="1"/>
  <c r="K186" i="14"/>
  <c r="L186" i="14" s="1"/>
  <c r="M186" i="14"/>
  <c r="O186" i="14" s="1"/>
  <c r="W186" i="14" s="1"/>
  <c r="AE186" i="14"/>
  <c r="AD186" i="14" s="1"/>
  <c r="I187" i="14"/>
  <c r="J187" i="14" s="1"/>
  <c r="Q187" i="14" s="1"/>
  <c r="K187" i="14"/>
  <c r="L187" i="14" s="1"/>
  <c r="M187" i="14"/>
  <c r="O187" i="14" s="1"/>
  <c r="W187" i="14" s="1"/>
  <c r="AE187" i="14"/>
  <c r="AD187" i="14" s="1"/>
  <c r="I188" i="14"/>
  <c r="J188" i="14" s="1"/>
  <c r="K188" i="14"/>
  <c r="L188" i="14" s="1"/>
  <c r="M188" i="14"/>
  <c r="O188" i="14" s="1"/>
  <c r="W188" i="14" s="1"/>
  <c r="AE188" i="14"/>
  <c r="AF188" i="14" s="1"/>
  <c r="I189" i="14"/>
  <c r="J189" i="14" s="1"/>
  <c r="R189" i="14" s="1"/>
  <c r="K189" i="14"/>
  <c r="L189" i="14" s="1"/>
  <c r="M189" i="14"/>
  <c r="O189" i="14" s="1"/>
  <c r="W189" i="14" s="1"/>
  <c r="AE189" i="14"/>
  <c r="AD189" i="14" s="1"/>
  <c r="I190" i="14"/>
  <c r="J190" i="14" s="1"/>
  <c r="R190" i="14" s="1"/>
  <c r="K190" i="14"/>
  <c r="L190" i="14" s="1"/>
  <c r="M190" i="14"/>
  <c r="O190" i="14" s="1"/>
  <c r="W190" i="14" s="1"/>
  <c r="AE190" i="14"/>
  <c r="AD190" i="14" s="1"/>
  <c r="I191" i="14"/>
  <c r="J191" i="14" s="1"/>
  <c r="R191" i="14" s="1"/>
  <c r="K191" i="14"/>
  <c r="L191" i="14" s="1"/>
  <c r="M191" i="14"/>
  <c r="AE191" i="14"/>
  <c r="I192" i="14"/>
  <c r="J192" i="14" s="1"/>
  <c r="K192" i="14"/>
  <c r="L192" i="14" s="1"/>
  <c r="M192" i="14"/>
  <c r="O192" i="14" s="1"/>
  <c r="W192" i="14" s="1"/>
  <c r="AE192" i="14"/>
  <c r="AF192" i="14" s="1"/>
  <c r="I193" i="14"/>
  <c r="J193" i="14" s="1"/>
  <c r="R193" i="14" s="1"/>
  <c r="K193" i="14"/>
  <c r="L193" i="14" s="1"/>
  <c r="M193" i="14"/>
  <c r="O193" i="14" s="1"/>
  <c r="W193" i="14" s="1"/>
  <c r="AE193" i="14"/>
  <c r="AF193" i="14" s="1"/>
  <c r="I194" i="14"/>
  <c r="J194" i="14" s="1"/>
  <c r="K194" i="14"/>
  <c r="L194" i="14" s="1"/>
  <c r="M194" i="14"/>
  <c r="O194" i="14" s="1"/>
  <c r="W194" i="14" s="1"/>
  <c r="AE194" i="14"/>
  <c r="AD194" i="14" s="1"/>
  <c r="I195" i="14"/>
  <c r="J195" i="14" s="1"/>
  <c r="K195" i="14"/>
  <c r="L195" i="14" s="1"/>
  <c r="M195" i="14"/>
  <c r="O195" i="14" s="1"/>
  <c r="W195" i="14" s="1"/>
  <c r="AE195" i="14"/>
  <c r="AD195" i="14" s="1"/>
  <c r="I196" i="14"/>
  <c r="J196" i="14" s="1"/>
  <c r="U196" i="14" s="1"/>
  <c r="K196" i="14"/>
  <c r="L196" i="14" s="1"/>
  <c r="M196" i="14"/>
  <c r="O196" i="14" s="1"/>
  <c r="W196" i="14" s="1"/>
  <c r="AE196" i="14"/>
  <c r="AD196" i="14" s="1"/>
  <c r="I197" i="14"/>
  <c r="J197" i="14" s="1"/>
  <c r="K197" i="14"/>
  <c r="L197" i="14" s="1"/>
  <c r="M197" i="14"/>
  <c r="O197" i="14" s="1"/>
  <c r="W197" i="14" s="1"/>
  <c r="AE197" i="14"/>
  <c r="I198" i="14"/>
  <c r="J198" i="14" s="1"/>
  <c r="Q198" i="14" s="1"/>
  <c r="K198" i="14"/>
  <c r="L198" i="14" s="1"/>
  <c r="M198" i="14"/>
  <c r="O198" i="14" s="1"/>
  <c r="W198" i="14" s="1"/>
  <c r="AE198" i="14"/>
  <c r="AF198" i="14" s="1"/>
  <c r="I199" i="14"/>
  <c r="J199" i="14" s="1"/>
  <c r="K199" i="14"/>
  <c r="L199" i="14" s="1"/>
  <c r="M199" i="14"/>
  <c r="O199" i="14" s="1"/>
  <c r="W199" i="14" s="1"/>
  <c r="AE199" i="14"/>
  <c r="I200" i="14"/>
  <c r="J200" i="14" s="1"/>
  <c r="Q200" i="14" s="1"/>
  <c r="K200" i="14"/>
  <c r="L200" i="14" s="1"/>
  <c r="M200" i="14"/>
  <c r="O200" i="14" s="1"/>
  <c r="W200" i="14" s="1"/>
  <c r="AE200" i="14"/>
  <c r="I201" i="14"/>
  <c r="J201" i="14" s="1"/>
  <c r="T201" i="14" s="1"/>
  <c r="K201" i="14"/>
  <c r="L201" i="14" s="1"/>
  <c r="M201" i="14"/>
  <c r="O201" i="14" s="1"/>
  <c r="W201" i="14" s="1"/>
  <c r="AE201" i="14"/>
  <c r="AF201" i="14" s="1"/>
  <c r="I202" i="14"/>
  <c r="J202" i="14" s="1"/>
  <c r="S202" i="14" s="1"/>
  <c r="K202" i="14"/>
  <c r="L202" i="14" s="1"/>
  <c r="M202" i="14"/>
  <c r="O202" i="14" s="1"/>
  <c r="W202" i="14" s="1"/>
  <c r="AE202" i="14"/>
  <c r="AF202" i="14" s="1"/>
  <c r="I203" i="14"/>
  <c r="J203" i="14" s="1"/>
  <c r="U203" i="14" s="1"/>
  <c r="K203" i="14"/>
  <c r="L203" i="14" s="1"/>
  <c r="M203" i="14"/>
  <c r="O203" i="14" s="1"/>
  <c r="W203" i="14" s="1"/>
  <c r="AE203" i="14"/>
  <c r="AD203" i="14" s="1"/>
  <c r="I204" i="14"/>
  <c r="J204" i="14" s="1"/>
  <c r="U204" i="14" s="1"/>
  <c r="K204" i="14"/>
  <c r="L204" i="14" s="1"/>
  <c r="M204" i="14"/>
  <c r="O204" i="14" s="1"/>
  <c r="W204" i="14" s="1"/>
  <c r="AE204" i="14"/>
  <c r="AD204" i="14" s="1"/>
  <c r="I205" i="14"/>
  <c r="J205" i="14" s="1"/>
  <c r="K205" i="14"/>
  <c r="L205" i="14" s="1"/>
  <c r="M205" i="14"/>
  <c r="O205" i="14" s="1"/>
  <c r="W205" i="14" s="1"/>
  <c r="AE205" i="14"/>
  <c r="AF205" i="14" s="1"/>
  <c r="I206" i="14"/>
  <c r="J206" i="14" s="1"/>
  <c r="K206" i="14"/>
  <c r="L206" i="14" s="1"/>
  <c r="M206" i="14"/>
  <c r="O206" i="14" s="1"/>
  <c r="W206" i="14" s="1"/>
  <c r="AE206" i="14"/>
  <c r="AF206" i="14" s="1"/>
  <c r="I207" i="14"/>
  <c r="J207" i="14" s="1"/>
  <c r="K207" i="14"/>
  <c r="L207" i="14" s="1"/>
  <c r="M207" i="14"/>
  <c r="O207" i="14" s="1"/>
  <c r="W207" i="14" s="1"/>
  <c r="AE207" i="14"/>
  <c r="AD207" i="14" s="1"/>
  <c r="I208" i="14"/>
  <c r="J208" i="14" s="1"/>
  <c r="K208" i="14"/>
  <c r="L208" i="14" s="1"/>
  <c r="M208" i="14"/>
  <c r="O208" i="14" s="1"/>
  <c r="W208" i="14" s="1"/>
  <c r="AE208" i="14"/>
  <c r="I209" i="14"/>
  <c r="J209" i="14" s="1"/>
  <c r="K209" i="14"/>
  <c r="L209" i="14" s="1"/>
  <c r="M209" i="14"/>
  <c r="O209" i="14" s="1"/>
  <c r="W209" i="14" s="1"/>
  <c r="AE209" i="14"/>
  <c r="AD209" i="14" s="1"/>
  <c r="I210" i="14"/>
  <c r="J210" i="14" s="1"/>
  <c r="Q210" i="14" s="1"/>
  <c r="K210" i="14"/>
  <c r="L210" i="14" s="1"/>
  <c r="M210" i="14"/>
  <c r="O210" i="14" s="1"/>
  <c r="W210" i="14" s="1"/>
  <c r="AE210" i="14"/>
  <c r="AD210" i="14" s="1"/>
  <c r="I211" i="14"/>
  <c r="J211" i="14" s="1"/>
  <c r="R211" i="14" s="1"/>
  <c r="K211" i="14"/>
  <c r="L211" i="14" s="1"/>
  <c r="M211" i="14"/>
  <c r="O211" i="14" s="1"/>
  <c r="W211" i="14" s="1"/>
  <c r="AE211" i="14"/>
  <c r="AD211" i="14" s="1"/>
  <c r="I212" i="14"/>
  <c r="J212" i="14" s="1"/>
  <c r="Q212" i="14" s="1"/>
  <c r="K212" i="14"/>
  <c r="L212" i="14" s="1"/>
  <c r="M212" i="14"/>
  <c r="O212" i="14" s="1"/>
  <c r="W212" i="14" s="1"/>
  <c r="AE212" i="14"/>
  <c r="AF212" i="14" s="1"/>
  <c r="I213" i="14"/>
  <c r="J213" i="14" s="1"/>
  <c r="R213" i="14" s="1"/>
  <c r="K213" i="14"/>
  <c r="L213" i="14" s="1"/>
  <c r="M213" i="14"/>
  <c r="O213" i="14" s="1"/>
  <c r="W213" i="14" s="1"/>
  <c r="AE213" i="14"/>
  <c r="I214" i="14"/>
  <c r="J214" i="14" s="1"/>
  <c r="Q214" i="14" s="1"/>
  <c r="K214" i="14"/>
  <c r="L214" i="14" s="1"/>
  <c r="M214" i="14"/>
  <c r="O214" i="14" s="1"/>
  <c r="W214" i="14" s="1"/>
  <c r="AE214" i="14"/>
  <c r="AD214" i="14" s="1"/>
  <c r="I215" i="14"/>
  <c r="J215" i="14" s="1"/>
  <c r="K215" i="14"/>
  <c r="L215" i="14" s="1"/>
  <c r="M215" i="14"/>
  <c r="O215" i="14" s="1"/>
  <c r="W215" i="14" s="1"/>
  <c r="AE215" i="14"/>
  <c r="AF215" i="14" s="1"/>
  <c r="I216" i="14"/>
  <c r="J216" i="14" s="1"/>
  <c r="P216" i="14" s="1"/>
  <c r="K216" i="14"/>
  <c r="L216" i="14" s="1"/>
  <c r="M216" i="14"/>
  <c r="O216" i="14" s="1"/>
  <c r="W216" i="14" s="1"/>
  <c r="AE216" i="14"/>
  <c r="AF216" i="14" s="1"/>
  <c r="I217" i="14"/>
  <c r="J217" i="14" s="1"/>
  <c r="K217" i="14"/>
  <c r="L217" i="14" s="1"/>
  <c r="M217" i="14"/>
  <c r="O217" i="14" s="1"/>
  <c r="W217" i="14" s="1"/>
  <c r="AE217" i="14"/>
  <c r="I218" i="14"/>
  <c r="J218" i="14" s="1"/>
  <c r="Q218" i="14" s="1"/>
  <c r="K218" i="14"/>
  <c r="L218" i="14" s="1"/>
  <c r="M218" i="14"/>
  <c r="O218" i="14" s="1"/>
  <c r="W218" i="14" s="1"/>
  <c r="AE218" i="14"/>
  <c r="I219" i="14"/>
  <c r="J219" i="14" s="1"/>
  <c r="K219" i="14"/>
  <c r="L219" i="14" s="1"/>
  <c r="M219" i="14"/>
  <c r="O219" i="14" s="1"/>
  <c r="W219" i="14" s="1"/>
  <c r="AE219" i="14"/>
  <c r="AD219" i="14" s="1"/>
  <c r="I220" i="14"/>
  <c r="J220" i="14" s="1"/>
  <c r="S220" i="14" s="1"/>
  <c r="K220" i="14"/>
  <c r="L220" i="14" s="1"/>
  <c r="M220" i="14"/>
  <c r="AE220" i="14"/>
  <c r="I221" i="14"/>
  <c r="J221" i="14" s="1"/>
  <c r="T221" i="14" s="1"/>
  <c r="K221" i="14"/>
  <c r="L221" i="14" s="1"/>
  <c r="M221" i="14"/>
  <c r="O221" i="14" s="1"/>
  <c r="W221" i="14" s="1"/>
  <c r="AE221" i="14"/>
  <c r="AD221" i="14" s="1"/>
  <c r="I222" i="14"/>
  <c r="J222" i="14" s="1"/>
  <c r="K222" i="14"/>
  <c r="L222" i="14" s="1"/>
  <c r="M222" i="14"/>
  <c r="O222" i="14" s="1"/>
  <c r="W222" i="14" s="1"/>
  <c r="AE222" i="14"/>
  <c r="AD222" i="14" s="1"/>
  <c r="I223" i="14"/>
  <c r="J223" i="14" s="1"/>
  <c r="U223" i="14" s="1"/>
  <c r="K223" i="14"/>
  <c r="L223" i="14" s="1"/>
  <c r="M223" i="14"/>
  <c r="O223" i="14" s="1"/>
  <c r="W223" i="14" s="1"/>
  <c r="AE223" i="14"/>
  <c r="AF223" i="14" s="1"/>
  <c r="I224" i="14"/>
  <c r="J224" i="14" s="1"/>
  <c r="K224" i="14"/>
  <c r="L224" i="14" s="1"/>
  <c r="M224" i="14"/>
  <c r="O224" i="14" s="1"/>
  <c r="W224" i="14" s="1"/>
  <c r="AE224" i="14"/>
  <c r="AF224" i="14" s="1"/>
  <c r="I225" i="14"/>
  <c r="J225" i="14" s="1"/>
  <c r="S225" i="14" s="1"/>
  <c r="K225" i="14"/>
  <c r="L225" i="14" s="1"/>
  <c r="M225" i="14"/>
  <c r="O225" i="14" s="1"/>
  <c r="W225" i="14" s="1"/>
  <c r="AE225" i="14"/>
  <c r="AF225" i="14" s="1"/>
  <c r="AG225" i="14" s="1"/>
  <c r="I226" i="14"/>
  <c r="J226" i="14" s="1"/>
  <c r="R226" i="14" s="1"/>
  <c r="K226" i="14"/>
  <c r="L226" i="14" s="1"/>
  <c r="M226" i="14"/>
  <c r="O226" i="14" s="1"/>
  <c r="W226" i="14" s="1"/>
  <c r="AE226" i="14"/>
  <c r="AD226" i="14" s="1"/>
  <c r="I227" i="14"/>
  <c r="J227" i="14" s="1"/>
  <c r="Q227" i="14" s="1"/>
  <c r="K227" i="14"/>
  <c r="L227" i="14" s="1"/>
  <c r="M227" i="14"/>
  <c r="O227" i="14" s="1"/>
  <c r="W227" i="14" s="1"/>
  <c r="AE227" i="14"/>
  <c r="AD227" i="14" s="1"/>
  <c r="I228" i="14"/>
  <c r="J228" i="14" s="1"/>
  <c r="S228" i="14" s="1"/>
  <c r="K228" i="14"/>
  <c r="L228" i="14" s="1"/>
  <c r="M228" i="14"/>
  <c r="O228" i="14" s="1"/>
  <c r="W228" i="14" s="1"/>
  <c r="AE228" i="14"/>
  <c r="I229" i="14"/>
  <c r="J229" i="14" s="1"/>
  <c r="T229" i="14" s="1"/>
  <c r="K229" i="14"/>
  <c r="L229" i="14" s="1"/>
  <c r="M229" i="14"/>
  <c r="O229" i="14" s="1"/>
  <c r="W229" i="14" s="1"/>
  <c r="AE229" i="14"/>
  <c r="AF229" i="14" s="1"/>
  <c r="I230" i="14"/>
  <c r="J230" i="14" s="1"/>
  <c r="R230" i="14" s="1"/>
  <c r="K230" i="14"/>
  <c r="L230" i="14" s="1"/>
  <c r="M230" i="14"/>
  <c r="O230" i="14" s="1"/>
  <c r="W230" i="14" s="1"/>
  <c r="AE230" i="14"/>
  <c r="AD230" i="14" s="1"/>
  <c r="I231" i="14"/>
  <c r="J231" i="14" s="1"/>
  <c r="R231" i="14" s="1"/>
  <c r="K231" i="14"/>
  <c r="L231" i="14" s="1"/>
  <c r="M231" i="14"/>
  <c r="O231" i="14" s="1"/>
  <c r="W231" i="14" s="1"/>
  <c r="AE231" i="14"/>
  <c r="I232" i="14"/>
  <c r="J232" i="14" s="1"/>
  <c r="S232" i="14" s="1"/>
  <c r="K232" i="14"/>
  <c r="L232" i="14" s="1"/>
  <c r="M232" i="14"/>
  <c r="O232" i="14" s="1"/>
  <c r="W232" i="14" s="1"/>
  <c r="AE232" i="14"/>
  <c r="AF232" i="14" s="1"/>
  <c r="I233" i="14"/>
  <c r="J233" i="14" s="1"/>
  <c r="S233" i="14" s="1"/>
  <c r="K233" i="14"/>
  <c r="L233" i="14" s="1"/>
  <c r="M233" i="14"/>
  <c r="O233" i="14" s="1"/>
  <c r="W233" i="14" s="1"/>
  <c r="AE233" i="14"/>
  <c r="AF233" i="14" s="1"/>
  <c r="I234" i="14"/>
  <c r="J234" i="14" s="1"/>
  <c r="K234" i="14"/>
  <c r="L234" i="14" s="1"/>
  <c r="M234" i="14"/>
  <c r="O234" i="14" s="1"/>
  <c r="W234" i="14" s="1"/>
  <c r="AE234" i="14"/>
  <c r="AF234" i="14" s="1"/>
  <c r="I235" i="14"/>
  <c r="J235" i="14" s="1"/>
  <c r="K235" i="14"/>
  <c r="L235" i="14" s="1"/>
  <c r="M235" i="14"/>
  <c r="O235" i="14" s="1"/>
  <c r="W235" i="14" s="1"/>
  <c r="AE235" i="14"/>
  <c r="AD235" i="14" s="1"/>
  <c r="I236" i="14"/>
  <c r="J236" i="14" s="1"/>
  <c r="S236" i="14" s="1"/>
  <c r="K236" i="14"/>
  <c r="L236" i="14" s="1"/>
  <c r="M236" i="14"/>
  <c r="O236" i="14" s="1"/>
  <c r="W236" i="14" s="1"/>
  <c r="AE236" i="14"/>
  <c r="AF236" i="14" s="1"/>
  <c r="I237" i="14"/>
  <c r="J237" i="14" s="1"/>
  <c r="Q237" i="14" s="1"/>
  <c r="K237" i="14"/>
  <c r="L237" i="14" s="1"/>
  <c r="M237" i="14"/>
  <c r="O237" i="14" s="1"/>
  <c r="W237" i="14" s="1"/>
  <c r="AE237" i="14"/>
  <c r="AF237" i="14" s="1"/>
  <c r="AG237" i="14" s="1"/>
  <c r="I238" i="14"/>
  <c r="J238" i="14" s="1"/>
  <c r="T238" i="14" s="1"/>
  <c r="K238" i="14"/>
  <c r="L238" i="14" s="1"/>
  <c r="M238" i="14"/>
  <c r="O238" i="14" s="1"/>
  <c r="W238" i="14" s="1"/>
  <c r="AE238" i="14"/>
  <c r="AF238" i="14" s="1"/>
  <c r="I239" i="14"/>
  <c r="J239" i="14" s="1"/>
  <c r="T239" i="14" s="1"/>
  <c r="K239" i="14"/>
  <c r="L239" i="14" s="1"/>
  <c r="M239" i="14"/>
  <c r="O239" i="14" s="1"/>
  <c r="W239" i="14" s="1"/>
  <c r="AE239" i="14"/>
  <c r="AF239" i="14" s="1"/>
  <c r="I240" i="14"/>
  <c r="J240" i="14" s="1"/>
  <c r="T240" i="14" s="1"/>
  <c r="K240" i="14"/>
  <c r="L240" i="14" s="1"/>
  <c r="M240" i="14"/>
  <c r="O240" i="14" s="1"/>
  <c r="W240" i="14" s="1"/>
  <c r="AE240" i="14"/>
  <c r="AF240" i="14" s="1"/>
  <c r="AG240" i="14" s="1"/>
  <c r="I241" i="14"/>
  <c r="J241" i="14" s="1"/>
  <c r="Q241" i="14" s="1"/>
  <c r="K241" i="14"/>
  <c r="L241" i="14" s="1"/>
  <c r="M241" i="14"/>
  <c r="O241" i="14" s="1"/>
  <c r="W241" i="14" s="1"/>
  <c r="AE241" i="14"/>
  <c r="AF241" i="14" s="1"/>
  <c r="I242" i="14"/>
  <c r="J242" i="14" s="1"/>
  <c r="P242" i="14" s="1"/>
  <c r="K242" i="14"/>
  <c r="L242" i="14" s="1"/>
  <c r="M242" i="14"/>
  <c r="O242" i="14" s="1"/>
  <c r="W242" i="14" s="1"/>
  <c r="AE242" i="14"/>
  <c r="I243" i="14"/>
  <c r="J243" i="14" s="1"/>
  <c r="T243" i="14" s="1"/>
  <c r="K243" i="14"/>
  <c r="L243" i="14" s="1"/>
  <c r="M243" i="14"/>
  <c r="O243" i="14" s="1"/>
  <c r="W243" i="14" s="1"/>
  <c r="AE243" i="14"/>
  <c r="AF243" i="14" s="1"/>
  <c r="AG243" i="14" s="1"/>
  <c r="I244" i="14"/>
  <c r="J244" i="14" s="1"/>
  <c r="S244" i="14" s="1"/>
  <c r="K244" i="14"/>
  <c r="L244" i="14" s="1"/>
  <c r="M244" i="14"/>
  <c r="O244" i="14" s="1"/>
  <c r="W244" i="14" s="1"/>
  <c r="AE244" i="14"/>
  <c r="I245" i="14"/>
  <c r="J245" i="14" s="1"/>
  <c r="P245" i="14" s="1"/>
  <c r="K245" i="14"/>
  <c r="L245" i="14" s="1"/>
  <c r="M245" i="14"/>
  <c r="O245" i="14" s="1"/>
  <c r="W245" i="14" s="1"/>
  <c r="AE245" i="14"/>
  <c r="I246" i="14"/>
  <c r="J246" i="14" s="1"/>
  <c r="T246" i="14" s="1"/>
  <c r="K246" i="14"/>
  <c r="L246" i="14" s="1"/>
  <c r="M246" i="14"/>
  <c r="O246" i="14" s="1"/>
  <c r="W246" i="14" s="1"/>
  <c r="AE246" i="14"/>
  <c r="AF246" i="14" s="1"/>
  <c r="I247" i="14"/>
  <c r="J247" i="14" s="1"/>
  <c r="R247" i="14" s="1"/>
  <c r="K247" i="14"/>
  <c r="L247" i="14" s="1"/>
  <c r="M247" i="14"/>
  <c r="O247" i="14" s="1"/>
  <c r="W247" i="14" s="1"/>
  <c r="AE247" i="14"/>
  <c r="I248" i="14"/>
  <c r="J248" i="14" s="1"/>
  <c r="R248" i="14" s="1"/>
  <c r="K248" i="14"/>
  <c r="L248" i="14" s="1"/>
  <c r="M248" i="14"/>
  <c r="O248" i="14" s="1"/>
  <c r="W248" i="14" s="1"/>
  <c r="AE248" i="14"/>
  <c r="I249" i="14"/>
  <c r="J249" i="14" s="1"/>
  <c r="P249" i="14" s="1"/>
  <c r="K249" i="14"/>
  <c r="L249" i="14" s="1"/>
  <c r="M249" i="14"/>
  <c r="O249" i="14" s="1"/>
  <c r="W249" i="14" s="1"/>
  <c r="AE249" i="14"/>
  <c r="AF249" i="14" s="1"/>
  <c r="I250" i="14"/>
  <c r="J250" i="14" s="1"/>
  <c r="Q250" i="14" s="1"/>
  <c r="K250" i="14"/>
  <c r="L250" i="14" s="1"/>
  <c r="M250" i="14"/>
  <c r="O250" i="14" s="1"/>
  <c r="W250" i="14" s="1"/>
  <c r="AE250" i="14"/>
  <c r="AF250" i="14" s="1"/>
  <c r="I251" i="14"/>
  <c r="J251" i="14" s="1"/>
  <c r="R251" i="14" s="1"/>
  <c r="K251" i="14"/>
  <c r="L251" i="14" s="1"/>
  <c r="M251" i="14"/>
  <c r="O251" i="14" s="1"/>
  <c r="W251" i="14" s="1"/>
  <c r="AE251" i="14"/>
  <c r="AD251" i="14" s="1"/>
  <c r="I252" i="14"/>
  <c r="J252" i="14" s="1"/>
  <c r="R252" i="14" s="1"/>
  <c r="K252" i="14"/>
  <c r="L252" i="14" s="1"/>
  <c r="M252" i="14"/>
  <c r="O252" i="14" s="1"/>
  <c r="W252" i="14" s="1"/>
  <c r="AE252" i="14"/>
  <c r="I253" i="14"/>
  <c r="J253" i="14" s="1"/>
  <c r="K253" i="14"/>
  <c r="L253" i="14" s="1"/>
  <c r="M253" i="14"/>
  <c r="O253" i="14" s="1"/>
  <c r="W253" i="14" s="1"/>
  <c r="AE253" i="14"/>
  <c r="AF253" i="14" s="1"/>
  <c r="I254" i="14"/>
  <c r="J254" i="14" s="1"/>
  <c r="T254" i="14" s="1"/>
  <c r="K254" i="14"/>
  <c r="L254" i="14" s="1"/>
  <c r="M254" i="14"/>
  <c r="O254" i="14" s="1"/>
  <c r="W254" i="14" s="1"/>
  <c r="AE254" i="14"/>
  <c r="AF254" i="14" s="1"/>
  <c r="I255" i="14"/>
  <c r="J255" i="14" s="1"/>
  <c r="R255" i="14" s="1"/>
  <c r="K255" i="14"/>
  <c r="L255" i="14" s="1"/>
  <c r="M255" i="14"/>
  <c r="O255" i="14" s="1"/>
  <c r="W255" i="14" s="1"/>
  <c r="AE255" i="14"/>
  <c r="AD255" i="14" s="1"/>
  <c r="I256" i="14"/>
  <c r="J256" i="14" s="1"/>
  <c r="R256" i="14" s="1"/>
  <c r="K256" i="14"/>
  <c r="L256" i="14" s="1"/>
  <c r="M256" i="14"/>
  <c r="O256" i="14" s="1"/>
  <c r="W256" i="14" s="1"/>
  <c r="AE256" i="14"/>
  <c r="I257" i="14"/>
  <c r="J257" i="14" s="1"/>
  <c r="T257" i="14" s="1"/>
  <c r="K257" i="14"/>
  <c r="L257" i="14" s="1"/>
  <c r="M257" i="14"/>
  <c r="O257" i="14" s="1"/>
  <c r="W257" i="14" s="1"/>
  <c r="AE257" i="14"/>
  <c r="AF257" i="14" s="1"/>
  <c r="I258" i="14"/>
  <c r="J258" i="14" s="1"/>
  <c r="U258" i="14" s="1"/>
  <c r="K258" i="14"/>
  <c r="L258" i="14" s="1"/>
  <c r="M258" i="14"/>
  <c r="O258" i="14" s="1"/>
  <c r="W258" i="14" s="1"/>
  <c r="AE258" i="14"/>
  <c r="AF258" i="14" s="1"/>
  <c r="I259" i="14"/>
  <c r="J259" i="14" s="1"/>
  <c r="R259" i="14" s="1"/>
  <c r="K259" i="14"/>
  <c r="L259" i="14" s="1"/>
  <c r="M259" i="14"/>
  <c r="O259" i="14" s="1"/>
  <c r="W259" i="14" s="1"/>
  <c r="AE259" i="14"/>
  <c r="AD259" i="14" s="1"/>
  <c r="I260" i="14"/>
  <c r="J260" i="14" s="1"/>
  <c r="R260" i="14" s="1"/>
  <c r="K260" i="14"/>
  <c r="L260" i="14" s="1"/>
  <c r="M260" i="14"/>
  <c r="O260" i="14" s="1"/>
  <c r="W260" i="14" s="1"/>
  <c r="AE260" i="14"/>
  <c r="AH441" i="14" l="1"/>
  <c r="AH430" i="14"/>
  <c r="AH490" i="14"/>
  <c r="AH414" i="14"/>
  <c r="AH491" i="14"/>
  <c r="AH431" i="14"/>
  <c r="AH437" i="14"/>
  <c r="N178" i="14"/>
  <c r="V178" i="14" s="1"/>
  <c r="AH498" i="14"/>
  <c r="AH328" i="14"/>
  <c r="AH317" i="14"/>
  <c r="AH448" i="14"/>
  <c r="AH405" i="14"/>
  <c r="AH499" i="14"/>
  <c r="AH411" i="14"/>
  <c r="AH409" i="14"/>
  <c r="AH510" i="14"/>
  <c r="AH503" i="14"/>
  <c r="AH418" i="14"/>
  <c r="AH324" i="14"/>
  <c r="AH322" i="14"/>
  <c r="AH316" i="14"/>
  <c r="AH329" i="14"/>
  <c r="AH327" i="14"/>
  <c r="AH484" i="14"/>
  <c r="AH446" i="14"/>
  <c r="AH442" i="14"/>
  <c r="AH492" i="14"/>
  <c r="AH415" i="14"/>
  <c r="AH315" i="14"/>
  <c r="AH338" i="14"/>
  <c r="AH506" i="14"/>
  <c r="AH311" i="14"/>
  <c r="AH398" i="14"/>
  <c r="AH331" i="14"/>
  <c r="AH395" i="14"/>
  <c r="AH393" i="14"/>
  <c r="AH368" i="14"/>
  <c r="AH388" i="14"/>
  <c r="AH485" i="14"/>
  <c r="AH475" i="14"/>
  <c r="AB291" i="14"/>
  <c r="AH488" i="14"/>
  <c r="AH435" i="14"/>
  <c r="AH425" i="14"/>
  <c r="AH433" i="14"/>
  <c r="AH394" i="14"/>
  <c r="AH375" i="14"/>
  <c r="AH339" i="14"/>
  <c r="AH399" i="14"/>
  <c r="AH367" i="14"/>
  <c r="AH356" i="14"/>
  <c r="AH473" i="14"/>
  <c r="AH451" i="14"/>
  <c r="AH416" i="14"/>
  <c r="AH397" i="14"/>
  <c r="AH334" i="14"/>
  <c r="AF211" i="14"/>
  <c r="AG211" i="14" s="1"/>
  <c r="AH320" i="14"/>
  <c r="AH429" i="14"/>
  <c r="AH450" i="14"/>
  <c r="AH353" i="14"/>
  <c r="AH403" i="14"/>
  <c r="AD167" i="14"/>
  <c r="AA295" i="14"/>
  <c r="AH417" i="14"/>
  <c r="AH468" i="14"/>
  <c r="AH480" i="14"/>
  <c r="AH454" i="14"/>
  <c r="AH419" i="14"/>
  <c r="AH486" i="14"/>
  <c r="AH332" i="14"/>
  <c r="AH413" i="14"/>
  <c r="AH326" i="14"/>
  <c r="AH319" i="14"/>
  <c r="AH487" i="14"/>
  <c r="AH458" i="14"/>
  <c r="AH382" i="14"/>
  <c r="AH372" i="14"/>
  <c r="AH467" i="14"/>
  <c r="AH406" i="14"/>
  <c r="AH400" i="14"/>
  <c r="AH439" i="14"/>
  <c r="AH336" i="14"/>
  <c r="AH478" i="14"/>
  <c r="AH481" i="14"/>
  <c r="AH371" i="14"/>
  <c r="AH438" i="14"/>
  <c r="AH456" i="14"/>
  <c r="AH404" i="14"/>
  <c r="AH401" i="14"/>
  <c r="AH390" i="14"/>
  <c r="AH457" i="14"/>
  <c r="AH459" i="14"/>
  <c r="AH470" i="14"/>
  <c r="AH432" i="14"/>
  <c r="AH340" i="14"/>
  <c r="AH412" i="14"/>
  <c r="AH447" i="14"/>
  <c r="AH343" i="14"/>
  <c r="AH408" i="14"/>
  <c r="AH344" i="14"/>
  <c r="AH420" i="14"/>
  <c r="AH453" i="14"/>
  <c r="AH376" i="14"/>
  <c r="AH350" i="14"/>
  <c r="AH342" i="14"/>
  <c r="AH477" i="14"/>
  <c r="AH443" i="14"/>
  <c r="AH337" i="14"/>
  <c r="AH461" i="14"/>
  <c r="AH387" i="14"/>
  <c r="AH359" i="14"/>
  <c r="AH489" i="14"/>
  <c r="AH380" i="14"/>
  <c r="AH330" i="14"/>
  <c r="AH365" i="14"/>
  <c r="AH357" i="14"/>
  <c r="AH333" i="14"/>
  <c r="AH347" i="14"/>
  <c r="AH386" i="14"/>
  <c r="AH366" i="14"/>
  <c r="AH373" i="14"/>
  <c r="AH378" i="14"/>
  <c r="AH364" i="14"/>
  <c r="AH354" i="14"/>
  <c r="AH422" i="14"/>
  <c r="AH355" i="14"/>
  <c r="AH385" i="14"/>
  <c r="AH363" i="14"/>
  <c r="AH421" i="14"/>
  <c r="AH495" i="14"/>
  <c r="AH501" i="14"/>
  <c r="AH402" i="14"/>
  <c r="AH335" i="14"/>
  <c r="AH471" i="14"/>
  <c r="AH497" i="14"/>
  <c r="AH396" i="14"/>
  <c r="AH496" i="14"/>
  <c r="AH391" i="14"/>
  <c r="AH389" i="14"/>
  <c r="AH493" i="14"/>
  <c r="AH469" i="14"/>
  <c r="AH463" i="14"/>
  <c r="AH381" i="14"/>
  <c r="AH318" i="14"/>
  <c r="AH462" i="14"/>
  <c r="AH464" i="14"/>
  <c r="AH423" i="14"/>
  <c r="AH360" i="14"/>
  <c r="AH479" i="14"/>
  <c r="AH474" i="14"/>
  <c r="AH507" i="14"/>
  <c r="AH426" i="14"/>
  <c r="AH323" i="14"/>
  <c r="AH377" i="14"/>
  <c r="AH500" i="14"/>
  <c r="AH460" i="14"/>
  <c r="AH379" i="14"/>
  <c r="AH345" i="14"/>
  <c r="AH341" i="14"/>
  <c r="AH465" i="14"/>
  <c r="AH466" i="14"/>
  <c r="AH349" i="14"/>
  <c r="AH428" i="14"/>
  <c r="AH509" i="14"/>
  <c r="AH505" i="14"/>
  <c r="AH352" i="14"/>
  <c r="AH504" i="14"/>
  <c r="AH502" i="14"/>
  <c r="AH434" i="14"/>
  <c r="AH374" i="14"/>
  <c r="AH383" i="14"/>
  <c r="AH392" i="14"/>
  <c r="AH351" i="14"/>
  <c r="AH312" i="14"/>
  <c r="AH313" i="14"/>
  <c r="AH346" i="14"/>
  <c r="AH455" i="14"/>
  <c r="AH436" i="14"/>
  <c r="AH476" i="14"/>
  <c r="AH410" i="14"/>
  <c r="AH358" i="14"/>
  <c r="AH424" i="14"/>
  <c r="AH407" i="14"/>
  <c r="AH472" i="14"/>
  <c r="AH384" i="14"/>
  <c r="AH494" i="14"/>
  <c r="AH427" i="14"/>
  <c r="AH314" i="14"/>
  <c r="AH348" i="14"/>
  <c r="AH440" i="14"/>
  <c r="AH369" i="14"/>
  <c r="AH361" i="14"/>
  <c r="AH370" i="14"/>
  <c r="AH362" i="14"/>
  <c r="AA267" i="14"/>
  <c r="Z299" i="14"/>
  <c r="Y287" i="14"/>
  <c r="N232" i="14"/>
  <c r="V232" i="14" s="1"/>
  <c r="N210" i="14"/>
  <c r="V210" i="14" s="1"/>
  <c r="N206" i="14"/>
  <c r="V206" i="14" s="1"/>
  <c r="N236" i="14"/>
  <c r="V236" i="14" s="1"/>
  <c r="N177" i="14"/>
  <c r="V177" i="14" s="1"/>
  <c r="N234" i="14"/>
  <c r="V234" i="14" s="1"/>
  <c r="AB269" i="14"/>
  <c r="U244" i="14"/>
  <c r="N175" i="14"/>
  <c r="V175" i="14" s="1"/>
  <c r="N171" i="14"/>
  <c r="V171" i="14" s="1"/>
  <c r="Q242" i="14"/>
  <c r="Q148" i="14"/>
  <c r="Q251" i="14"/>
  <c r="AF214" i="14"/>
  <c r="AG214" i="14" s="1"/>
  <c r="R146" i="14"/>
  <c r="N143" i="14"/>
  <c r="V143" i="14" s="1"/>
  <c r="Y266" i="14"/>
  <c r="Z296" i="14"/>
  <c r="Z275" i="14"/>
  <c r="T258" i="14"/>
  <c r="N163" i="14"/>
  <c r="V163" i="14" s="1"/>
  <c r="AB287" i="14"/>
  <c r="AB271" i="14"/>
  <c r="Z281" i="14"/>
  <c r="N168" i="14"/>
  <c r="V168" i="14" s="1"/>
  <c r="AD166" i="14"/>
  <c r="N159" i="14"/>
  <c r="V159" i="14" s="1"/>
  <c r="Y267" i="14"/>
  <c r="Z271" i="14"/>
  <c r="AB272" i="14"/>
  <c r="Z277" i="14"/>
  <c r="AB266" i="14"/>
  <c r="AB295" i="14"/>
  <c r="U259" i="14"/>
  <c r="T259" i="14"/>
  <c r="Y272" i="14"/>
  <c r="Y277" i="14"/>
  <c r="AA290" i="14"/>
  <c r="Y295" i="14"/>
  <c r="Q244" i="14"/>
  <c r="AF219" i="14"/>
  <c r="AG219" i="14" s="1"/>
  <c r="U160" i="14"/>
  <c r="N114" i="14"/>
  <c r="V114" i="14" s="1"/>
  <c r="S251" i="14"/>
  <c r="AG198" i="14"/>
  <c r="AB268" i="14"/>
  <c r="AA294" i="14"/>
  <c r="Z269" i="14"/>
  <c r="AA274" i="14"/>
  <c r="Y299" i="14"/>
  <c r="AA268" i="14"/>
  <c r="Z292" i="14"/>
  <c r="AB292" i="14"/>
  <c r="Y292" i="14"/>
  <c r="AA292" i="14"/>
  <c r="Z273" i="14"/>
  <c r="AB273" i="14"/>
  <c r="AA273" i="14"/>
  <c r="Y273" i="14"/>
  <c r="AA277" i="14"/>
  <c r="Z287" i="14"/>
  <c r="AB290" i="14"/>
  <c r="AA266" i="14"/>
  <c r="Z295" i="14"/>
  <c r="Z268" i="14"/>
  <c r="Z291" i="14"/>
  <c r="Y274" i="14"/>
  <c r="AB274" i="14"/>
  <c r="AB307" i="14"/>
  <c r="Y307" i="14"/>
  <c r="Z307" i="14"/>
  <c r="AA307" i="14"/>
  <c r="AB300" i="14"/>
  <c r="Y300" i="14"/>
  <c r="Z300" i="14"/>
  <c r="AA300" i="14"/>
  <c r="Y290" i="14"/>
  <c r="AB267" i="14"/>
  <c r="AB294" i="14"/>
  <c r="Y269" i="14"/>
  <c r="AA281" i="14"/>
  <c r="AA296" i="14"/>
  <c r="Z272" i="14"/>
  <c r="Z298" i="14"/>
  <c r="AA298" i="14"/>
  <c r="Y298" i="14"/>
  <c r="AB298" i="14"/>
  <c r="AB284" i="14"/>
  <c r="Y284" i="14"/>
  <c r="AA284" i="14"/>
  <c r="Z284" i="14"/>
  <c r="AB288" i="14"/>
  <c r="Y288" i="14"/>
  <c r="AA288" i="14"/>
  <c r="Z288" i="14"/>
  <c r="AA272" i="14"/>
  <c r="Z274" i="14"/>
  <c r="Y294" i="14"/>
  <c r="Z294" i="14"/>
  <c r="Y296" i="14"/>
  <c r="AB309" i="14"/>
  <c r="Y309" i="14"/>
  <c r="Z309" i="14"/>
  <c r="AA309" i="14"/>
  <c r="Y264" i="14"/>
  <c r="Z264" i="14"/>
  <c r="AB264" i="14"/>
  <c r="AA264" i="14"/>
  <c r="Y281" i="14"/>
  <c r="AB299" i="14"/>
  <c r="AB302" i="14"/>
  <c r="Y302" i="14"/>
  <c r="Z302" i="14"/>
  <c r="AA302" i="14"/>
  <c r="Z279" i="14"/>
  <c r="Y279" i="14"/>
  <c r="AB279" i="14"/>
  <c r="AA279" i="14"/>
  <c r="Z266" i="14"/>
  <c r="Z267" i="14"/>
  <c r="Z285" i="14"/>
  <c r="AB285" i="14"/>
  <c r="Y285" i="14"/>
  <c r="AA285" i="14"/>
  <c r="AA271" i="14"/>
  <c r="AB281" i="14"/>
  <c r="AB296" i="14"/>
  <c r="Z283" i="14"/>
  <c r="Y283" i="14"/>
  <c r="AB283" i="14"/>
  <c r="AA283" i="14"/>
  <c r="AA299" i="14"/>
  <c r="AA275" i="14"/>
  <c r="AB308" i="14"/>
  <c r="Y308" i="14"/>
  <c r="Z308" i="14"/>
  <c r="AA308" i="14"/>
  <c r="AB303" i="14"/>
  <c r="Y303" i="14"/>
  <c r="Z303" i="14"/>
  <c r="AA303" i="14"/>
  <c r="Z290" i="14"/>
  <c r="AB305" i="14"/>
  <c r="Z305" i="14"/>
  <c r="Y305" i="14"/>
  <c r="AA305" i="14"/>
  <c r="Y262" i="14"/>
  <c r="Z262" i="14"/>
  <c r="AB262" i="14"/>
  <c r="AA262" i="14"/>
  <c r="Z293" i="14"/>
  <c r="Y293" i="14"/>
  <c r="AB293" i="14"/>
  <c r="AA293" i="14"/>
  <c r="Z265" i="14"/>
  <c r="AA265" i="14"/>
  <c r="AB265" i="14"/>
  <c r="Y265" i="14"/>
  <c r="AB276" i="14"/>
  <c r="Y276" i="14"/>
  <c r="Z276" i="14"/>
  <c r="AA276" i="14"/>
  <c r="AB277" i="14"/>
  <c r="Z289" i="14"/>
  <c r="AB289" i="14"/>
  <c r="AA289" i="14"/>
  <c r="Y289" i="14"/>
  <c r="Y271" i="14"/>
  <c r="AA269" i="14"/>
  <c r="AB280" i="14"/>
  <c r="AA280" i="14"/>
  <c r="Y280" i="14"/>
  <c r="Z280" i="14"/>
  <c r="Y275" i="14"/>
  <c r="AB306" i="14"/>
  <c r="Y306" i="14"/>
  <c r="Z306" i="14"/>
  <c r="AA306" i="14"/>
  <c r="Y261" i="14"/>
  <c r="Z261" i="14"/>
  <c r="AA261" i="14"/>
  <c r="AB261" i="14"/>
  <c r="Y268" i="14"/>
  <c r="AA287" i="14"/>
  <c r="AA291" i="14"/>
  <c r="Z278" i="14"/>
  <c r="AB278" i="14"/>
  <c r="Y278" i="14"/>
  <c r="AA278" i="14"/>
  <c r="Y291" i="14"/>
  <c r="AB275" i="14"/>
  <c r="AB304" i="14"/>
  <c r="Y304" i="14"/>
  <c r="Z304" i="14"/>
  <c r="AA304" i="14"/>
  <c r="Z270" i="14"/>
  <c r="AB270" i="14"/>
  <c r="Y270" i="14"/>
  <c r="AA270" i="14"/>
  <c r="Y263" i="14"/>
  <c r="Z263" i="14"/>
  <c r="AA263" i="14"/>
  <c r="AB263" i="14"/>
  <c r="Z286" i="14"/>
  <c r="AB286" i="14"/>
  <c r="AA286" i="14"/>
  <c r="Y286" i="14"/>
  <c r="Z282" i="14"/>
  <c r="AB282" i="14"/>
  <c r="AA282" i="14"/>
  <c r="Y282" i="14"/>
  <c r="Z297" i="14"/>
  <c r="AB297" i="14"/>
  <c r="Y297" i="14"/>
  <c r="AA297" i="14"/>
  <c r="AB301" i="14"/>
  <c r="Z301" i="14"/>
  <c r="Y301" i="14"/>
  <c r="AA301" i="14"/>
  <c r="AB310" i="14"/>
  <c r="AA310" i="14"/>
  <c r="Y310" i="14"/>
  <c r="Z310" i="14"/>
  <c r="P257" i="14"/>
  <c r="U250" i="14"/>
  <c r="N260" i="14"/>
  <c r="V260" i="14" s="1"/>
  <c r="T251" i="14"/>
  <c r="Q230" i="14"/>
  <c r="AF226" i="14"/>
  <c r="AG226" i="14" s="1"/>
  <c r="N198" i="14"/>
  <c r="V198" i="14" s="1"/>
  <c r="N194" i="14"/>
  <c r="V194" i="14" s="1"/>
  <c r="AD164" i="14"/>
  <c r="R148" i="14"/>
  <c r="N145" i="14"/>
  <c r="V145" i="14" s="1"/>
  <c r="N130" i="14"/>
  <c r="V130" i="14" s="1"/>
  <c r="AD180" i="14"/>
  <c r="N213" i="14"/>
  <c r="V213" i="14" s="1"/>
  <c r="N182" i="14"/>
  <c r="V182" i="14" s="1"/>
  <c r="N217" i="14"/>
  <c r="V217" i="14" s="1"/>
  <c r="N222" i="14"/>
  <c r="V222" i="14" s="1"/>
  <c r="N127" i="14"/>
  <c r="V127" i="14" s="1"/>
  <c r="N243" i="14"/>
  <c r="V243" i="14" s="1"/>
  <c r="N186" i="14"/>
  <c r="V186" i="14" s="1"/>
  <c r="AD160" i="14"/>
  <c r="AG257" i="14"/>
  <c r="N256" i="14"/>
  <c r="V256" i="14" s="1"/>
  <c r="N252" i="14"/>
  <c r="V252" i="14" s="1"/>
  <c r="N235" i="14"/>
  <c r="V235" i="14" s="1"/>
  <c r="N211" i="14"/>
  <c r="V211" i="14" s="1"/>
  <c r="T198" i="14"/>
  <c r="AD185" i="14"/>
  <c r="N165" i="14"/>
  <c r="V165" i="14" s="1"/>
  <c r="N160" i="14"/>
  <c r="V160" i="14" s="1"/>
  <c r="N140" i="14"/>
  <c r="V140" i="14" s="1"/>
  <c r="AD237" i="14"/>
  <c r="S198" i="14"/>
  <c r="AD224" i="14"/>
  <c r="N214" i="14"/>
  <c r="V214" i="14" s="1"/>
  <c r="N212" i="14"/>
  <c r="V212" i="14" s="1"/>
  <c r="R201" i="14"/>
  <c r="N183" i="14"/>
  <c r="V183" i="14" s="1"/>
  <c r="N181" i="14"/>
  <c r="V181" i="14" s="1"/>
  <c r="N152" i="14"/>
  <c r="V152" i="14" s="1"/>
  <c r="T126" i="14"/>
  <c r="S126" i="14"/>
  <c r="Q112" i="14"/>
  <c r="R112" i="14"/>
  <c r="U224" i="14"/>
  <c r="T224" i="14"/>
  <c r="P251" i="14"/>
  <c r="T244" i="14"/>
  <c r="N230" i="14"/>
  <c r="V230" i="14" s="1"/>
  <c r="N220" i="14"/>
  <c r="V220" i="14" s="1"/>
  <c r="N215" i="14"/>
  <c r="V215" i="14" s="1"/>
  <c r="N201" i="14"/>
  <c r="V201" i="14" s="1"/>
  <c r="U193" i="14"/>
  <c r="AD188" i="14"/>
  <c r="AD176" i="14"/>
  <c r="AD161" i="14"/>
  <c r="N157" i="14"/>
  <c r="V157" i="14" s="1"/>
  <c r="AD152" i="14"/>
  <c r="N126" i="14"/>
  <c r="V126" i="14" s="1"/>
  <c r="N117" i="14"/>
  <c r="V117" i="14" s="1"/>
  <c r="AG239" i="14"/>
  <c r="AF210" i="14"/>
  <c r="AG210" i="14" s="1"/>
  <c r="AG167" i="14"/>
  <c r="N244" i="14"/>
  <c r="V244" i="14" s="1"/>
  <c r="AD239" i="14"/>
  <c r="N207" i="14"/>
  <c r="V207" i="14" s="1"/>
  <c r="N193" i="14"/>
  <c r="V193" i="14" s="1"/>
  <c r="T177" i="14"/>
  <c r="N170" i="14"/>
  <c r="V170" i="14" s="1"/>
  <c r="U156" i="14"/>
  <c r="R142" i="14"/>
  <c r="R114" i="14"/>
  <c r="Q256" i="14"/>
  <c r="U251" i="14"/>
  <c r="N245" i="14"/>
  <c r="V245" i="14" s="1"/>
  <c r="T242" i="14"/>
  <c r="Q239" i="14"/>
  <c r="N221" i="14"/>
  <c r="V221" i="14" s="1"/>
  <c r="N205" i="14"/>
  <c r="V205" i="14" s="1"/>
  <c r="N200" i="14"/>
  <c r="V200" i="14" s="1"/>
  <c r="AD198" i="14"/>
  <c r="AF175" i="14"/>
  <c r="AG175" i="14" s="1"/>
  <c r="N137" i="14"/>
  <c r="V137" i="14" s="1"/>
  <c r="AG258" i="14"/>
  <c r="S252" i="14"/>
  <c r="U230" i="14"/>
  <c r="AF204" i="14"/>
  <c r="N138" i="14"/>
  <c r="V138" i="14" s="1"/>
  <c r="N119" i="14"/>
  <c r="V119" i="14" s="1"/>
  <c r="S197" i="14"/>
  <c r="Q197" i="14"/>
  <c r="T197" i="14"/>
  <c r="Q113" i="14"/>
  <c r="R113" i="14"/>
  <c r="P181" i="14"/>
  <c r="R181" i="14"/>
  <c r="T260" i="14"/>
  <c r="AG253" i="14"/>
  <c r="T252" i="14"/>
  <c r="Q246" i="14"/>
  <c r="Q231" i="14"/>
  <c r="R218" i="14"/>
  <c r="AG204" i="14"/>
  <c r="AF172" i="14"/>
  <c r="AG172" i="14" s="1"/>
  <c r="Q149" i="14"/>
  <c r="N144" i="14"/>
  <c r="V144" i="14" s="1"/>
  <c r="T142" i="14"/>
  <c r="N135" i="14"/>
  <c r="V135" i="14" s="1"/>
  <c r="N121" i="14"/>
  <c r="V121" i="14" s="1"/>
  <c r="N118" i="14"/>
  <c r="V118" i="14" s="1"/>
  <c r="N242" i="14"/>
  <c r="V242" i="14" s="1"/>
  <c r="AD240" i="14"/>
  <c r="N237" i="14"/>
  <c r="V237" i="14" s="1"/>
  <c r="N227" i="14"/>
  <c r="V227" i="14" s="1"/>
  <c r="AD225" i="14"/>
  <c r="N223" i="14"/>
  <c r="V223" i="14" s="1"/>
  <c r="N156" i="14"/>
  <c r="V156" i="14" s="1"/>
  <c r="N148" i="14"/>
  <c r="V148" i="14" s="1"/>
  <c r="N136" i="14"/>
  <c r="V136" i="14" s="1"/>
  <c r="AD258" i="14"/>
  <c r="N238" i="14"/>
  <c r="V238" i="14" s="1"/>
  <c r="AG233" i="14"/>
  <c r="N231" i="14"/>
  <c r="V231" i="14" s="1"/>
  <c r="AF209" i="14"/>
  <c r="AG209" i="14" s="1"/>
  <c r="N208" i="14"/>
  <c r="V208" i="14" s="1"/>
  <c r="T193" i="14"/>
  <c r="N192" i="14"/>
  <c r="V192" i="14" s="1"/>
  <c r="N172" i="14"/>
  <c r="V172" i="14" s="1"/>
  <c r="N169" i="14"/>
  <c r="V169" i="14" s="1"/>
  <c r="AD165" i="14"/>
  <c r="AD162" i="14"/>
  <c r="T146" i="14"/>
  <c r="N142" i="14"/>
  <c r="V142" i="14" s="1"/>
  <c r="AF138" i="14"/>
  <c r="AG138" i="14" s="1"/>
  <c r="N133" i="14"/>
  <c r="V133" i="14" s="1"/>
  <c r="AF131" i="14"/>
  <c r="AG131" i="14" s="1"/>
  <c r="P126" i="14"/>
  <c r="N122" i="14"/>
  <c r="V122" i="14" s="1"/>
  <c r="AF120" i="14"/>
  <c r="N255" i="14"/>
  <c r="V255" i="14" s="1"/>
  <c r="AG206" i="14"/>
  <c r="T200" i="14"/>
  <c r="AF123" i="14"/>
  <c r="AG123" i="14" s="1"/>
  <c r="U260" i="14"/>
  <c r="P259" i="14"/>
  <c r="Q258" i="14"/>
  <c r="Q248" i="14"/>
  <c r="AG246" i="14"/>
  <c r="T245" i="14"/>
  <c r="P243" i="14"/>
  <c r="S242" i="14"/>
  <c r="AG238" i="14"/>
  <c r="AD233" i="14"/>
  <c r="AF230" i="14"/>
  <c r="AG230" i="14" s="1"/>
  <c r="N228" i="14"/>
  <c r="V228" i="14" s="1"/>
  <c r="AF222" i="14"/>
  <c r="AG222" i="14" s="1"/>
  <c r="N219" i="14"/>
  <c r="V219" i="14" s="1"/>
  <c r="AD206" i="14"/>
  <c r="N204" i="14"/>
  <c r="V204" i="14" s="1"/>
  <c r="U201" i="14"/>
  <c r="R200" i="14"/>
  <c r="S190" i="14"/>
  <c r="AF187" i="14"/>
  <c r="AG187" i="14" s="1"/>
  <c r="AF184" i="14"/>
  <c r="N179" i="14"/>
  <c r="V179" i="14" s="1"/>
  <c r="U177" i="14"/>
  <c r="N173" i="14"/>
  <c r="V173" i="14" s="1"/>
  <c r="AF171" i="14"/>
  <c r="AG171" i="14" s="1"/>
  <c r="R158" i="14"/>
  <c r="T155" i="14"/>
  <c r="N150" i="14"/>
  <c r="V150" i="14" s="1"/>
  <c r="R147" i="14"/>
  <c r="AF132" i="14"/>
  <c r="AG132" i="14" s="1"/>
  <c r="AF128" i="14"/>
  <c r="AG128" i="14" s="1"/>
  <c r="AF121" i="14"/>
  <c r="AG121" i="14" s="1"/>
  <c r="T191" i="14"/>
  <c r="U252" i="14"/>
  <c r="N251" i="14"/>
  <c r="V251" i="14" s="1"/>
  <c r="N248" i="14"/>
  <c r="V248" i="14" s="1"/>
  <c r="AD246" i="14"/>
  <c r="N241" i="14"/>
  <c r="V241" i="14" s="1"/>
  <c r="AD238" i="14"/>
  <c r="N233" i="14"/>
  <c r="V233" i="14" s="1"/>
  <c r="U231" i="14"/>
  <c r="N209" i="14"/>
  <c r="V209" i="14" s="1"/>
  <c r="R177" i="14"/>
  <c r="N176" i="14"/>
  <c r="V176" i="14" s="1"/>
  <c r="N158" i="14"/>
  <c r="V158" i="14" s="1"/>
  <c r="N146" i="14"/>
  <c r="V146" i="14" s="1"/>
  <c r="N141" i="14"/>
  <c r="V141" i="14" s="1"/>
  <c r="T256" i="14"/>
  <c r="T248" i="14"/>
  <c r="S256" i="14"/>
  <c r="AD250" i="14"/>
  <c r="S248" i="14"/>
  <c r="N247" i="14"/>
  <c r="V247" i="14" s="1"/>
  <c r="AD243" i="14"/>
  <c r="AG241" i="14"/>
  <c r="N240" i="14"/>
  <c r="V240" i="14" s="1"/>
  <c r="AD236" i="14"/>
  <c r="S218" i="14"/>
  <c r="N216" i="14"/>
  <c r="V216" i="14" s="1"/>
  <c r="R215" i="14"/>
  <c r="Q215" i="14"/>
  <c r="Q204" i="14"/>
  <c r="S204" i="14"/>
  <c r="AF189" i="14"/>
  <c r="AG189" i="14" s="1"/>
  <c r="N187" i="14"/>
  <c r="V187" i="14" s="1"/>
  <c r="S176" i="14"/>
  <c r="Q168" i="14"/>
  <c r="S168" i="14"/>
  <c r="T168" i="14"/>
  <c r="AF153" i="14"/>
  <c r="AG153" i="14" s="1"/>
  <c r="U247" i="14"/>
  <c r="P248" i="14"/>
  <c r="T247" i="14"/>
  <c r="AD241" i="14"/>
  <c r="N239" i="14"/>
  <c r="V239" i="14" s="1"/>
  <c r="N229" i="14"/>
  <c r="V229" i="14" s="1"/>
  <c r="O220" i="14"/>
  <c r="W220" i="14" s="1"/>
  <c r="N199" i="14"/>
  <c r="V199" i="14" s="1"/>
  <c r="N180" i="14"/>
  <c r="V180" i="14" s="1"/>
  <c r="P169" i="14"/>
  <c r="S169" i="14"/>
  <c r="P133" i="14"/>
  <c r="S133" i="14"/>
  <c r="T136" i="14"/>
  <c r="P136" i="14"/>
  <c r="Q136" i="14"/>
  <c r="S136" i="14"/>
  <c r="N259" i="14"/>
  <c r="V259" i="14" s="1"/>
  <c r="P256" i="14"/>
  <c r="Q260" i="14"/>
  <c r="T255" i="14"/>
  <c r="AG254" i="14"/>
  <c r="N250" i="14"/>
  <c r="V250" i="14" s="1"/>
  <c r="S247" i="14"/>
  <c r="AF245" i="14"/>
  <c r="AG245" i="14" s="1"/>
  <c r="T241" i="14"/>
  <c r="AG234" i="14"/>
  <c r="AG215" i="14"/>
  <c r="AD213" i="14"/>
  <c r="AF213" i="14"/>
  <c r="AG213" i="14" s="1"/>
  <c r="N185" i="14"/>
  <c r="V185" i="14" s="1"/>
  <c r="Q173" i="14"/>
  <c r="S173" i="14"/>
  <c r="Q116" i="14"/>
  <c r="R116" i="14"/>
  <c r="N258" i="14"/>
  <c r="V258" i="14" s="1"/>
  <c r="U255" i="14"/>
  <c r="Q247" i="14"/>
  <c r="U232" i="14"/>
  <c r="U216" i="14"/>
  <c r="AG212" i="14"/>
  <c r="AG205" i="14"/>
  <c r="R188" i="14"/>
  <c r="T188" i="14"/>
  <c r="P185" i="14"/>
  <c r="R185" i="14"/>
  <c r="T185" i="14"/>
  <c r="U185" i="14"/>
  <c r="T184" i="14"/>
  <c r="R184" i="14"/>
  <c r="AD179" i="14"/>
  <c r="AF179" i="14"/>
  <c r="AG179" i="14" s="1"/>
  <c r="S170" i="14"/>
  <c r="Q170" i="14"/>
  <c r="R170" i="14"/>
  <c r="Q164" i="14"/>
  <c r="P164" i="14"/>
  <c r="T164" i="14"/>
  <c r="T128" i="14"/>
  <c r="P128" i="14"/>
  <c r="Q128" i="14"/>
  <c r="S128" i="14"/>
  <c r="N257" i="14"/>
  <c r="V257" i="14" s="1"/>
  <c r="P260" i="14"/>
  <c r="S259" i="14"/>
  <c r="Q255" i="14"/>
  <c r="AD254" i="14"/>
  <c r="Q252" i="14"/>
  <c r="AG249" i="14"/>
  <c r="P247" i="14"/>
  <c r="U246" i="14"/>
  <c r="P241" i="14"/>
  <c r="AD234" i="14"/>
  <c r="T232" i="14"/>
  <c r="T231" i="14"/>
  <c r="T227" i="14"/>
  <c r="R223" i="14"/>
  <c r="Q223" i="14"/>
  <c r="R221" i="14"/>
  <c r="S221" i="14"/>
  <c r="AF217" i="14"/>
  <c r="AG217" i="14" s="1"/>
  <c r="T216" i="14"/>
  <c r="AD212" i="14"/>
  <c r="AD205" i="14"/>
  <c r="N202" i="14"/>
  <c r="V202" i="14" s="1"/>
  <c r="Q196" i="14"/>
  <c r="S196" i="14"/>
  <c r="N167" i="14"/>
  <c r="V167" i="14" s="1"/>
  <c r="O167" i="14"/>
  <c r="W167" i="14" s="1"/>
  <c r="AD136" i="14"/>
  <c r="AF136" i="14"/>
  <c r="AG136" i="14" s="1"/>
  <c r="S260" i="14"/>
  <c r="S255" i="14"/>
  <c r="S241" i="14"/>
  <c r="Q259" i="14"/>
  <c r="U256" i="14"/>
  <c r="P255" i="14"/>
  <c r="U254" i="14"/>
  <c r="P252" i="14"/>
  <c r="AG250" i="14"/>
  <c r="U248" i="14"/>
  <c r="R244" i="14"/>
  <c r="P244" i="14"/>
  <c r="Q240" i="14"/>
  <c r="S239" i="14"/>
  <c r="AG236" i="14"/>
  <c r="T228" i="14"/>
  <c r="N226" i="14"/>
  <c r="V226" i="14" s="1"/>
  <c r="P220" i="14"/>
  <c r="Q220" i="14"/>
  <c r="T220" i="14"/>
  <c r="AD217" i="14"/>
  <c r="S216" i="14"/>
  <c r="AD208" i="14"/>
  <c r="AF208" i="14"/>
  <c r="AG208" i="14" s="1"/>
  <c r="N203" i="14"/>
  <c r="V203" i="14" s="1"/>
  <c r="AF197" i="14"/>
  <c r="AG197" i="14" s="1"/>
  <c r="AF196" i="14"/>
  <c r="AG196" i="14" s="1"/>
  <c r="O191" i="14"/>
  <c r="W191" i="14" s="1"/>
  <c r="N191" i="14"/>
  <c r="V191" i="14" s="1"/>
  <c r="N190" i="14"/>
  <c r="V190" i="14" s="1"/>
  <c r="R186" i="14"/>
  <c r="S186" i="14"/>
  <c r="U169" i="14"/>
  <c r="U136" i="14"/>
  <c r="AD130" i="14"/>
  <c r="AF130" i="14"/>
  <c r="U128" i="14"/>
  <c r="Q117" i="14"/>
  <c r="R117" i="14"/>
  <c r="AF242" i="14"/>
  <c r="AG242" i="14" s="1"/>
  <c r="AD242" i="14"/>
  <c r="AD218" i="14"/>
  <c r="AF218" i="14"/>
  <c r="AG218" i="14" s="1"/>
  <c r="AG192" i="14"/>
  <c r="R139" i="14"/>
  <c r="Q139" i="14"/>
  <c r="T139" i="14"/>
  <c r="Q135" i="14"/>
  <c r="S135" i="14"/>
  <c r="P132" i="14"/>
  <c r="R132" i="14"/>
  <c r="U132" i="14"/>
  <c r="T120" i="14"/>
  <c r="S120" i="14"/>
  <c r="U120" i="14"/>
  <c r="P120" i="14"/>
  <c r="Q115" i="14"/>
  <c r="R115" i="14"/>
  <c r="N166" i="14"/>
  <c r="V166" i="14" s="1"/>
  <c r="N149" i="14"/>
  <c r="V149" i="14" s="1"/>
  <c r="N124" i="14"/>
  <c r="V124" i="14" s="1"/>
  <c r="N111" i="14"/>
  <c r="V111" i="14" s="1"/>
  <c r="AF181" i="14"/>
  <c r="AD170" i="14"/>
  <c r="U153" i="14"/>
  <c r="AG149" i="14"/>
  <c r="N129" i="14"/>
  <c r="V129" i="14" s="1"/>
  <c r="AF122" i="14"/>
  <c r="AG122" i="14" s="1"/>
  <c r="N120" i="14"/>
  <c r="V120" i="14" s="1"/>
  <c r="N113" i="14"/>
  <c r="V113" i="14" s="1"/>
  <c r="N112" i="14"/>
  <c r="V112" i="14" s="1"/>
  <c r="T153" i="14"/>
  <c r="U121" i="14"/>
  <c r="N224" i="14"/>
  <c r="V224" i="14" s="1"/>
  <c r="AF207" i="14"/>
  <c r="AG207" i="14" s="1"/>
  <c r="AF203" i="14"/>
  <c r="AG203" i="14" s="1"/>
  <c r="AF195" i="14"/>
  <c r="AG195" i="14" s="1"/>
  <c r="AF194" i="14"/>
  <c r="AG194" i="14" s="1"/>
  <c r="N189" i="14"/>
  <c r="V189" i="14" s="1"/>
  <c r="AF183" i="14"/>
  <c r="AG183" i="14" s="1"/>
  <c r="AF177" i="14"/>
  <c r="AG177" i="14" s="1"/>
  <c r="N164" i="14"/>
  <c r="V164" i="14" s="1"/>
  <c r="Q153" i="14"/>
  <c r="R150" i="14"/>
  <c r="AD149" i="14"/>
  <c r="N134" i="14"/>
  <c r="V134" i="14" s="1"/>
  <c r="S121" i="14"/>
  <c r="N115" i="14"/>
  <c r="V115" i="14" s="1"/>
  <c r="AG202" i="14"/>
  <c r="U181" i="14"/>
  <c r="AF169" i="14"/>
  <c r="AG169" i="14" s="1"/>
  <c r="R167" i="14"/>
  <c r="P153" i="14"/>
  <c r="N128" i="14"/>
  <c r="V128" i="14" s="1"/>
  <c r="AF124" i="14"/>
  <c r="AG124" i="14" s="1"/>
  <c r="Q121" i="14"/>
  <c r="N116" i="14"/>
  <c r="V116" i="14" s="1"/>
  <c r="AD202" i="14"/>
  <c r="U200" i="14"/>
  <c r="T181" i="14"/>
  <c r="T147" i="14"/>
  <c r="N139" i="14"/>
  <c r="V139" i="14" s="1"/>
  <c r="U112" i="14"/>
  <c r="R253" i="14"/>
  <c r="Q253" i="14"/>
  <c r="S253" i="14"/>
  <c r="U253" i="14"/>
  <c r="N253" i="14"/>
  <c r="V253" i="14" s="1"/>
  <c r="N246" i="14"/>
  <c r="V246" i="14" s="1"/>
  <c r="AD231" i="14"/>
  <c r="AF231" i="14"/>
  <c r="AG231" i="14" s="1"/>
  <c r="U208" i="14"/>
  <c r="P208" i="14"/>
  <c r="R208" i="14"/>
  <c r="S208" i="14"/>
  <c r="T208" i="14"/>
  <c r="Q208" i="14"/>
  <c r="R257" i="14"/>
  <c r="Q257" i="14"/>
  <c r="S257" i="14"/>
  <c r="U257" i="14"/>
  <c r="AF255" i="14"/>
  <c r="AG255" i="14" s="1"/>
  <c r="N249" i="14"/>
  <c r="V249" i="14" s="1"/>
  <c r="R246" i="14"/>
  <c r="P246" i="14"/>
  <c r="S246" i="14"/>
  <c r="P235" i="14"/>
  <c r="R235" i="14"/>
  <c r="S235" i="14"/>
  <c r="Q235" i="14"/>
  <c r="T235" i="14"/>
  <c r="U235" i="14"/>
  <c r="P226" i="14"/>
  <c r="T226" i="14"/>
  <c r="U226" i="14"/>
  <c r="Q226" i="14"/>
  <c r="S226" i="14"/>
  <c r="AF252" i="14"/>
  <c r="AG252" i="14" s="1"/>
  <c r="AD252" i="14"/>
  <c r="S145" i="14"/>
  <c r="P145" i="14"/>
  <c r="U145" i="14"/>
  <c r="T145" i="14"/>
  <c r="Q145" i="14"/>
  <c r="R145" i="14"/>
  <c r="R249" i="14"/>
  <c r="Q249" i="14"/>
  <c r="S249" i="14"/>
  <c r="U249" i="14"/>
  <c r="AF247" i="14"/>
  <c r="AG247" i="14" s="1"/>
  <c r="P234" i="14"/>
  <c r="T234" i="14"/>
  <c r="Q234" i="14"/>
  <c r="R234" i="14"/>
  <c r="S234" i="14"/>
  <c r="Q254" i="14"/>
  <c r="T250" i="14"/>
  <c r="AF248" i="14"/>
  <c r="AG248" i="14" s="1"/>
  <c r="AD248" i="14"/>
  <c r="AD247" i="14"/>
  <c r="R245" i="14"/>
  <c r="Q245" i="14"/>
  <c r="S245" i="14"/>
  <c r="U245" i="14"/>
  <c r="P233" i="14"/>
  <c r="T233" i="14"/>
  <c r="U233" i="14"/>
  <c r="Q233" i="14"/>
  <c r="R233" i="14"/>
  <c r="AF251" i="14"/>
  <c r="AG251" i="14" s="1"/>
  <c r="T253" i="14"/>
  <c r="AF244" i="14"/>
  <c r="AG244" i="14" s="1"/>
  <c r="AD244" i="14"/>
  <c r="U243" i="14"/>
  <c r="R243" i="14"/>
  <c r="Q243" i="14"/>
  <c r="S243" i="14"/>
  <c r="U238" i="14"/>
  <c r="R238" i="14"/>
  <c r="P238" i="14"/>
  <c r="Q238" i="14"/>
  <c r="S238" i="14"/>
  <c r="AD220" i="14"/>
  <c r="AF220" i="14"/>
  <c r="AG220" i="14" s="1"/>
  <c r="AF260" i="14"/>
  <c r="AG260" i="14" s="1"/>
  <c r="AD260" i="14"/>
  <c r="AF259" i="14"/>
  <c r="AG259" i="14" s="1"/>
  <c r="R258" i="14"/>
  <c r="P258" i="14"/>
  <c r="S258" i="14"/>
  <c r="N254" i="14"/>
  <c r="V254" i="14" s="1"/>
  <c r="P253" i="14"/>
  <c r="T249" i="14"/>
  <c r="U240" i="14"/>
  <c r="R240" i="14"/>
  <c r="P240" i="14"/>
  <c r="S240" i="14"/>
  <c r="N225" i="14"/>
  <c r="V225" i="14" s="1"/>
  <c r="P219" i="14"/>
  <c r="R219" i="14"/>
  <c r="S219" i="14"/>
  <c r="Q219" i="14"/>
  <c r="T219" i="14"/>
  <c r="U219" i="14"/>
  <c r="AF256" i="14"/>
  <c r="AG256" i="14" s="1"/>
  <c r="AD256" i="14"/>
  <c r="R254" i="14"/>
  <c r="P254" i="14"/>
  <c r="S254" i="14"/>
  <c r="U234" i="14"/>
  <c r="R250" i="14"/>
  <c r="P250" i="14"/>
  <c r="S250" i="14"/>
  <c r="U239" i="14"/>
  <c r="R239" i="14"/>
  <c r="AD229" i="14"/>
  <c r="P228" i="14"/>
  <c r="U228" i="14"/>
  <c r="R228" i="14"/>
  <c r="U227" i="14"/>
  <c r="P224" i="14"/>
  <c r="Q224" i="14"/>
  <c r="R224" i="14"/>
  <c r="AD216" i="14"/>
  <c r="U213" i="14"/>
  <c r="P213" i="14"/>
  <c r="T213" i="14"/>
  <c r="S213" i="14"/>
  <c r="U205" i="14"/>
  <c r="P205" i="14"/>
  <c r="T205" i="14"/>
  <c r="Q205" i="14"/>
  <c r="S205" i="14"/>
  <c r="U237" i="14"/>
  <c r="R237" i="14"/>
  <c r="P229" i="14"/>
  <c r="Q229" i="14"/>
  <c r="U229" i="14"/>
  <c r="U211" i="14"/>
  <c r="P211" i="14"/>
  <c r="T211" i="14"/>
  <c r="S211" i="14"/>
  <c r="P192" i="14"/>
  <c r="T192" i="14"/>
  <c r="S192" i="14"/>
  <c r="Q192" i="14"/>
  <c r="R192" i="14"/>
  <c r="U192" i="14"/>
  <c r="T237" i="14"/>
  <c r="P236" i="14"/>
  <c r="U236" i="14"/>
  <c r="R236" i="14"/>
  <c r="AG232" i="14"/>
  <c r="AD257" i="14"/>
  <c r="AD253" i="14"/>
  <c r="AD249" i="14"/>
  <c r="AD245" i="14"/>
  <c r="P239" i="14"/>
  <c r="S237" i="14"/>
  <c r="T236" i="14"/>
  <c r="AD232" i="14"/>
  <c r="Q228" i="14"/>
  <c r="AF227" i="14"/>
  <c r="AG227" i="14" s="1"/>
  <c r="P225" i="14"/>
  <c r="T225" i="14"/>
  <c r="U225" i="14"/>
  <c r="Q225" i="14"/>
  <c r="R225" i="14"/>
  <c r="S224" i="14"/>
  <c r="AG223" i="14"/>
  <c r="U214" i="14"/>
  <c r="P214" i="14"/>
  <c r="R214" i="14"/>
  <c r="S214" i="14"/>
  <c r="T214" i="14"/>
  <c r="Q213" i="14"/>
  <c r="R205" i="14"/>
  <c r="P222" i="14"/>
  <c r="S222" i="14"/>
  <c r="T222" i="14"/>
  <c r="Q222" i="14"/>
  <c r="P217" i="14"/>
  <c r="R217" i="14"/>
  <c r="T217" i="14"/>
  <c r="U217" i="14"/>
  <c r="Q217" i="14"/>
  <c r="U209" i="14"/>
  <c r="P209" i="14"/>
  <c r="T209" i="14"/>
  <c r="S209" i="14"/>
  <c r="U207" i="14"/>
  <c r="P207" i="14"/>
  <c r="T207" i="14"/>
  <c r="Q207" i="14"/>
  <c r="S207" i="14"/>
  <c r="AF228" i="14"/>
  <c r="AG228" i="14" s="1"/>
  <c r="U242" i="14"/>
  <c r="R242" i="14"/>
  <c r="P237" i="14"/>
  <c r="Q236" i="14"/>
  <c r="AF235" i="14"/>
  <c r="AG235" i="14" s="1"/>
  <c r="P231" i="14"/>
  <c r="S231" i="14"/>
  <c r="P230" i="14"/>
  <c r="S230" i="14"/>
  <c r="T230" i="14"/>
  <c r="S229" i="14"/>
  <c r="AD228" i="14"/>
  <c r="AF221" i="14"/>
  <c r="AG221" i="14" s="1"/>
  <c r="N218" i="14"/>
  <c r="V218" i="14" s="1"/>
  <c r="U212" i="14"/>
  <c r="P212" i="14"/>
  <c r="R212" i="14"/>
  <c r="S212" i="14"/>
  <c r="T212" i="14"/>
  <c r="Q211" i="14"/>
  <c r="P203" i="14"/>
  <c r="Q203" i="14"/>
  <c r="T203" i="14"/>
  <c r="R203" i="14"/>
  <c r="S203" i="14"/>
  <c r="U241" i="14"/>
  <c r="R241" i="14"/>
  <c r="P232" i="14"/>
  <c r="Q232" i="14"/>
  <c r="R232" i="14"/>
  <c r="AG229" i="14"/>
  <c r="R229" i="14"/>
  <c r="AG224" i="14"/>
  <c r="P223" i="14"/>
  <c r="S223" i="14"/>
  <c r="T223" i="14"/>
  <c r="U222" i="14"/>
  <c r="P215" i="14"/>
  <c r="T215" i="14"/>
  <c r="S215" i="14"/>
  <c r="R209" i="14"/>
  <c r="U206" i="14"/>
  <c r="P206" i="14"/>
  <c r="Q206" i="14"/>
  <c r="R206" i="14"/>
  <c r="S206" i="14"/>
  <c r="T206" i="14"/>
  <c r="P202" i="14"/>
  <c r="T202" i="14"/>
  <c r="Q202" i="14"/>
  <c r="R202" i="14"/>
  <c r="U202" i="14"/>
  <c r="P195" i="14"/>
  <c r="Q195" i="14"/>
  <c r="T195" i="14"/>
  <c r="S195" i="14"/>
  <c r="U195" i="14"/>
  <c r="R195" i="14"/>
  <c r="P227" i="14"/>
  <c r="R227" i="14"/>
  <c r="S227" i="14"/>
  <c r="R222" i="14"/>
  <c r="P221" i="14"/>
  <c r="Q221" i="14"/>
  <c r="U221" i="14"/>
  <c r="P218" i="14"/>
  <c r="U218" i="14"/>
  <c r="T218" i="14"/>
  <c r="S217" i="14"/>
  <c r="AG216" i="14"/>
  <c r="U215" i="14"/>
  <c r="U210" i="14"/>
  <c r="P210" i="14"/>
  <c r="R210" i="14"/>
  <c r="S210" i="14"/>
  <c r="T210" i="14"/>
  <c r="Q209" i="14"/>
  <c r="R207" i="14"/>
  <c r="AD200" i="14"/>
  <c r="AF200" i="14"/>
  <c r="AG200" i="14" s="1"/>
  <c r="P194" i="14"/>
  <c r="T194" i="14"/>
  <c r="Q194" i="14"/>
  <c r="R194" i="14"/>
  <c r="S194" i="14"/>
  <c r="U194" i="14"/>
  <c r="AD223" i="14"/>
  <c r="R220" i="14"/>
  <c r="AD215" i="14"/>
  <c r="P204" i="14"/>
  <c r="R204" i="14"/>
  <c r="T204" i="14"/>
  <c r="AD193" i="14"/>
  <c r="AG193" i="14"/>
  <c r="P183" i="14"/>
  <c r="S183" i="14"/>
  <c r="U183" i="14"/>
  <c r="R183" i="14"/>
  <c r="P180" i="14"/>
  <c r="Q180" i="14"/>
  <c r="S180" i="14"/>
  <c r="U180" i="14"/>
  <c r="AD174" i="14"/>
  <c r="AF174" i="14"/>
  <c r="AG174" i="14" s="1"/>
  <c r="P199" i="14"/>
  <c r="S199" i="14"/>
  <c r="U199" i="14"/>
  <c r="P189" i="14"/>
  <c r="Q189" i="14"/>
  <c r="S189" i="14"/>
  <c r="AD182" i="14"/>
  <c r="AF182" i="14"/>
  <c r="AG182" i="14" s="1"/>
  <c r="P182" i="14"/>
  <c r="U182" i="14"/>
  <c r="Q182" i="14"/>
  <c r="R182" i="14"/>
  <c r="T182" i="14"/>
  <c r="P171" i="14"/>
  <c r="Q171" i="14"/>
  <c r="S171" i="14"/>
  <c r="T171" i="14"/>
  <c r="AD201" i="14"/>
  <c r="AG201" i="14"/>
  <c r="AD197" i="14"/>
  <c r="N196" i="14"/>
  <c r="V196" i="14" s="1"/>
  <c r="N195" i="14"/>
  <c r="V195" i="14" s="1"/>
  <c r="AD191" i="14"/>
  <c r="AF191" i="14"/>
  <c r="AG191" i="14" s="1"/>
  <c r="P187" i="14"/>
  <c r="S187" i="14"/>
  <c r="U187" i="14"/>
  <c r="R187" i="14"/>
  <c r="N184" i="14"/>
  <c r="V184" i="14" s="1"/>
  <c r="P179" i="14"/>
  <c r="S179" i="14"/>
  <c r="U179" i="14"/>
  <c r="R179" i="14"/>
  <c r="N174" i="14"/>
  <c r="V174" i="14" s="1"/>
  <c r="S159" i="14"/>
  <c r="P159" i="14"/>
  <c r="Q159" i="14"/>
  <c r="T159" i="14"/>
  <c r="R159" i="14"/>
  <c r="U159" i="14"/>
  <c r="R216" i="14"/>
  <c r="T199" i="14"/>
  <c r="N197" i="14"/>
  <c r="V197" i="14" s="1"/>
  <c r="P193" i="14"/>
  <c r="Q193" i="14"/>
  <c r="S193" i="14"/>
  <c r="P191" i="14"/>
  <c r="Q191" i="14"/>
  <c r="S191" i="14"/>
  <c r="U191" i="14"/>
  <c r="U189" i="14"/>
  <c r="N188" i="14"/>
  <c r="V188" i="14" s="1"/>
  <c r="Q183" i="14"/>
  <c r="R180" i="14"/>
  <c r="P176" i="14"/>
  <c r="R176" i="14"/>
  <c r="T176" i="14"/>
  <c r="U176" i="14"/>
  <c r="U220" i="14"/>
  <c r="Q216" i="14"/>
  <c r="P200" i="14"/>
  <c r="S200" i="14"/>
  <c r="R199" i="14"/>
  <c r="P197" i="14"/>
  <c r="U197" i="14"/>
  <c r="R197" i="14"/>
  <c r="P196" i="14"/>
  <c r="R196" i="14"/>
  <c r="T196" i="14"/>
  <c r="AF190" i="14"/>
  <c r="AG190" i="14" s="1"/>
  <c r="T189" i="14"/>
  <c r="T187" i="14"/>
  <c r="AF186" i="14"/>
  <c r="AG186" i="14" s="1"/>
  <c r="P184" i="14"/>
  <c r="Q184" i="14"/>
  <c r="S184" i="14"/>
  <c r="U184" i="14"/>
  <c r="S182" i="14"/>
  <c r="AD178" i="14"/>
  <c r="AF178" i="14"/>
  <c r="AG178" i="14" s="1"/>
  <c r="P178" i="14"/>
  <c r="U178" i="14"/>
  <c r="Q178" i="14"/>
  <c r="R178" i="14"/>
  <c r="T178" i="14"/>
  <c r="P174" i="14"/>
  <c r="Q174" i="14"/>
  <c r="R174" i="14"/>
  <c r="S174" i="14"/>
  <c r="T174" i="14"/>
  <c r="U174" i="14"/>
  <c r="U171" i="14"/>
  <c r="Q199" i="14"/>
  <c r="P188" i="14"/>
  <c r="Q188" i="14"/>
  <c r="S188" i="14"/>
  <c r="U188" i="14"/>
  <c r="P166" i="14"/>
  <c r="Q166" i="14"/>
  <c r="S166" i="14"/>
  <c r="R166" i="14"/>
  <c r="T166" i="14"/>
  <c r="U166" i="14"/>
  <c r="P201" i="14"/>
  <c r="Q201" i="14"/>
  <c r="S201" i="14"/>
  <c r="AD199" i="14"/>
  <c r="AF199" i="14"/>
  <c r="AG199" i="14" s="1"/>
  <c r="P198" i="14"/>
  <c r="R198" i="14"/>
  <c r="U198" i="14"/>
  <c r="P190" i="14"/>
  <c r="U190" i="14"/>
  <c r="Q190" i="14"/>
  <c r="T190" i="14"/>
  <c r="P186" i="14"/>
  <c r="U186" i="14"/>
  <c r="Q186" i="14"/>
  <c r="T186" i="14"/>
  <c r="Q179" i="14"/>
  <c r="P175" i="14"/>
  <c r="S175" i="14"/>
  <c r="T175" i="14"/>
  <c r="R175" i="14"/>
  <c r="Q175" i="14"/>
  <c r="AD192" i="14"/>
  <c r="S155" i="14"/>
  <c r="U155" i="14"/>
  <c r="Q155" i="14"/>
  <c r="P173" i="14"/>
  <c r="U173" i="14"/>
  <c r="P172" i="14"/>
  <c r="R172" i="14"/>
  <c r="S172" i="14"/>
  <c r="T172" i="14"/>
  <c r="AG168" i="14"/>
  <c r="AG154" i="14"/>
  <c r="AD154" i="14"/>
  <c r="N153" i="14"/>
  <c r="V153" i="14" s="1"/>
  <c r="AG185" i="14"/>
  <c r="S185" i="14"/>
  <c r="AG181" i="14"/>
  <c r="S181" i="14"/>
  <c r="S177" i="14"/>
  <c r="T173" i="14"/>
  <c r="U172" i="14"/>
  <c r="AD168" i="14"/>
  <c r="R155" i="14"/>
  <c r="AF145" i="14"/>
  <c r="AG145" i="14" s="1"/>
  <c r="AD145" i="14"/>
  <c r="AF157" i="14"/>
  <c r="AG157" i="14" s="1"/>
  <c r="AG188" i="14"/>
  <c r="Q185" i="14"/>
  <c r="AG184" i="14"/>
  <c r="Q181" i="14"/>
  <c r="AG180" i="14"/>
  <c r="Q177" i="14"/>
  <c r="AG176" i="14"/>
  <c r="R173" i="14"/>
  <c r="P168" i="14"/>
  <c r="R168" i="14"/>
  <c r="P167" i="14"/>
  <c r="S167" i="14"/>
  <c r="T167" i="14"/>
  <c r="U167" i="14"/>
  <c r="AD163" i="14"/>
  <c r="AF163" i="14"/>
  <c r="AG163" i="14" s="1"/>
  <c r="S163" i="14"/>
  <c r="U163" i="14"/>
  <c r="Q163" i="14"/>
  <c r="P163" i="14"/>
  <c r="R163" i="14"/>
  <c r="T163" i="14"/>
  <c r="N162" i="14"/>
  <c r="V162" i="14" s="1"/>
  <c r="AD157" i="14"/>
  <c r="N154" i="14"/>
  <c r="V154" i="14" s="1"/>
  <c r="AF173" i="14"/>
  <c r="AG173" i="14" s="1"/>
  <c r="AD173" i="14"/>
  <c r="P170" i="14"/>
  <c r="T170" i="14"/>
  <c r="U170" i="14"/>
  <c r="T165" i="14"/>
  <c r="Q165" i="14"/>
  <c r="P165" i="14"/>
  <c r="R165" i="14"/>
  <c r="S165" i="14"/>
  <c r="S162" i="14"/>
  <c r="U162" i="14"/>
  <c r="P162" i="14"/>
  <c r="Q162" i="14"/>
  <c r="R162" i="14"/>
  <c r="N161" i="14"/>
  <c r="V161" i="14" s="1"/>
  <c r="S156" i="14"/>
  <c r="Q156" i="14"/>
  <c r="R156" i="14"/>
  <c r="T156" i="14"/>
  <c r="S151" i="14"/>
  <c r="P151" i="14"/>
  <c r="Q151" i="14"/>
  <c r="R151" i="14"/>
  <c r="T151" i="14"/>
  <c r="U151" i="14"/>
  <c r="S144" i="14"/>
  <c r="P144" i="14"/>
  <c r="U144" i="14"/>
  <c r="T144" i="14"/>
  <c r="Q144" i="14"/>
  <c r="R144" i="14"/>
  <c r="S161" i="14"/>
  <c r="R161" i="14"/>
  <c r="S160" i="14"/>
  <c r="R160" i="14"/>
  <c r="AF158" i="14"/>
  <c r="AG158" i="14" s="1"/>
  <c r="S157" i="14"/>
  <c r="T157" i="14"/>
  <c r="N155" i="14"/>
  <c r="V155" i="14" s="1"/>
  <c r="AF148" i="14"/>
  <c r="AG148" i="14" s="1"/>
  <c r="AD148" i="14"/>
  <c r="N147" i="14"/>
  <c r="V147" i="14" s="1"/>
  <c r="S143" i="14"/>
  <c r="P143" i="14"/>
  <c r="U143" i="14"/>
  <c r="Q143" i="14"/>
  <c r="R143" i="14"/>
  <c r="S141" i="14"/>
  <c r="P141" i="14"/>
  <c r="U141" i="14"/>
  <c r="R141" i="14"/>
  <c r="T138" i="14"/>
  <c r="P138" i="14"/>
  <c r="S138" i="14"/>
  <c r="R138" i="14"/>
  <c r="Q138" i="14"/>
  <c r="AG155" i="14"/>
  <c r="AD155" i="14"/>
  <c r="S154" i="14"/>
  <c r="P154" i="14"/>
  <c r="U154" i="14"/>
  <c r="S152" i="14"/>
  <c r="R152" i="14"/>
  <c r="AF150" i="14"/>
  <c r="AG150" i="14" s="1"/>
  <c r="AF141" i="14"/>
  <c r="AG141" i="14" s="1"/>
  <c r="AD141" i="14"/>
  <c r="AF140" i="14"/>
  <c r="AG140" i="14" s="1"/>
  <c r="AD140" i="14"/>
  <c r="AD137" i="14"/>
  <c r="AF137" i="14"/>
  <c r="AG137" i="14" s="1"/>
  <c r="T127" i="14"/>
  <c r="P127" i="14"/>
  <c r="R127" i="14"/>
  <c r="U127" i="14"/>
  <c r="S127" i="14"/>
  <c r="Q127" i="14"/>
  <c r="T161" i="14"/>
  <c r="Q160" i="14"/>
  <c r="R157" i="14"/>
  <c r="T152" i="14"/>
  <c r="AD150" i="14"/>
  <c r="AF142" i="14"/>
  <c r="AG142" i="14" s="1"/>
  <c r="AD142" i="14"/>
  <c r="R169" i="14"/>
  <c r="S164" i="14"/>
  <c r="Q161" i="14"/>
  <c r="P160" i="14"/>
  <c r="S158" i="14"/>
  <c r="T158" i="14"/>
  <c r="U158" i="14"/>
  <c r="P158" i="14"/>
  <c r="Q157" i="14"/>
  <c r="T154" i="14"/>
  <c r="Q152" i="14"/>
  <c r="N151" i="14"/>
  <c r="V151" i="14" s="1"/>
  <c r="AF147" i="14"/>
  <c r="AG147" i="14" s="1"/>
  <c r="AD147" i="14"/>
  <c r="AF146" i="14"/>
  <c r="AG146" i="14" s="1"/>
  <c r="AD146" i="14"/>
  <c r="T141" i="14"/>
  <c r="U138" i="14"/>
  <c r="Q169" i="14"/>
  <c r="AG164" i="14"/>
  <c r="R164" i="14"/>
  <c r="AG162" i="14"/>
  <c r="P161" i="14"/>
  <c r="AG159" i="14"/>
  <c r="AD159" i="14"/>
  <c r="P157" i="14"/>
  <c r="R154" i="14"/>
  <c r="P152" i="14"/>
  <c r="S150" i="14"/>
  <c r="T150" i="14"/>
  <c r="U150" i="14"/>
  <c r="P150" i="14"/>
  <c r="T143" i="14"/>
  <c r="Q141" i="14"/>
  <c r="AG151" i="14"/>
  <c r="AD151" i="14"/>
  <c r="AG160" i="14"/>
  <c r="AG152" i="14"/>
  <c r="S148" i="14"/>
  <c r="P148" i="14"/>
  <c r="U148" i="14"/>
  <c r="S146" i="14"/>
  <c r="P146" i="14"/>
  <c r="U146" i="14"/>
  <c r="AF143" i="14"/>
  <c r="AG143" i="14" s="1"/>
  <c r="AD143" i="14"/>
  <c r="T137" i="14"/>
  <c r="P137" i="14"/>
  <c r="R137" i="14"/>
  <c r="S137" i="14"/>
  <c r="U137" i="14"/>
  <c r="T135" i="14"/>
  <c r="P135" i="14"/>
  <c r="R135" i="14"/>
  <c r="U135" i="14"/>
  <c r="T131" i="14"/>
  <c r="S131" i="14"/>
  <c r="U131" i="14"/>
  <c r="P131" i="14"/>
  <c r="Q131" i="14"/>
  <c r="R131" i="14"/>
  <c r="T123" i="14"/>
  <c r="Q123" i="14"/>
  <c r="R123" i="14"/>
  <c r="S123" i="14"/>
  <c r="U123" i="14"/>
  <c r="P123" i="14"/>
  <c r="S140" i="14"/>
  <c r="P140" i="14"/>
  <c r="U140" i="14"/>
  <c r="AD134" i="14"/>
  <c r="AF134" i="14"/>
  <c r="AG134" i="14" s="1"/>
  <c r="T134" i="14"/>
  <c r="U134" i="14"/>
  <c r="Q134" i="14"/>
  <c r="S134" i="14"/>
  <c r="T130" i="14"/>
  <c r="P130" i="14"/>
  <c r="Q130" i="14"/>
  <c r="S130" i="14"/>
  <c r="U130" i="14"/>
  <c r="T133" i="14"/>
  <c r="Q133" i="14"/>
  <c r="R133" i="14"/>
  <c r="U133" i="14"/>
  <c r="T129" i="14"/>
  <c r="P129" i="14"/>
  <c r="R129" i="14"/>
  <c r="Q129" i="14"/>
  <c r="S129" i="14"/>
  <c r="AD127" i="14"/>
  <c r="AF127" i="14"/>
  <c r="AG127" i="14" s="1"/>
  <c r="AG156" i="14"/>
  <c r="S149" i="14"/>
  <c r="P149" i="14"/>
  <c r="T149" i="14"/>
  <c r="S147" i="14"/>
  <c r="P147" i="14"/>
  <c r="U147" i="14"/>
  <c r="S142" i="14"/>
  <c r="P142" i="14"/>
  <c r="U142" i="14"/>
  <c r="T140" i="14"/>
  <c r="AF139" i="14"/>
  <c r="AG139" i="14" s="1"/>
  <c r="AD139" i="14"/>
  <c r="S139" i="14"/>
  <c r="P139" i="14"/>
  <c r="U139" i="14"/>
  <c r="AD133" i="14"/>
  <c r="AF133" i="14"/>
  <c r="AG133" i="14" s="1"/>
  <c r="AG165" i="14"/>
  <c r="AG161" i="14"/>
  <c r="AD156" i="14"/>
  <c r="R153" i="14"/>
  <c r="U149" i="14"/>
  <c r="AF144" i="14"/>
  <c r="AG144" i="14" s="1"/>
  <c r="AD144" i="14"/>
  <c r="R140" i="14"/>
  <c r="R134" i="14"/>
  <c r="N132" i="14"/>
  <c r="V132" i="14" s="1"/>
  <c r="R130" i="14"/>
  <c r="N131" i="14"/>
  <c r="V131" i="14" s="1"/>
  <c r="AD129" i="14"/>
  <c r="AG129" i="14"/>
  <c r="AD125" i="14"/>
  <c r="AF125" i="14"/>
  <c r="AG125" i="14" s="1"/>
  <c r="T124" i="14"/>
  <c r="U124" i="14"/>
  <c r="Q124" i="14"/>
  <c r="S124" i="14"/>
  <c r="N123" i="14"/>
  <c r="V123" i="14" s="1"/>
  <c r="T119" i="14"/>
  <c r="P119" i="14"/>
  <c r="Q119" i="14"/>
  <c r="R119" i="14"/>
  <c r="U119" i="14"/>
  <c r="T118" i="14"/>
  <c r="R118" i="14"/>
  <c r="S118" i="14"/>
  <c r="U118" i="14"/>
  <c r="Q118" i="14"/>
  <c r="T122" i="14"/>
  <c r="P122" i="14"/>
  <c r="Q122" i="14"/>
  <c r="S122" i="14"/>
  <c r="AD119" i="14"/>
  <c r="AF119" i="14"/>
  <c r="AG119" i="14" s="1"/>
  <c r="T132" i="14"/>
  <c r="Q132" i="14"/>
  <c r="S132" i="14"/>
  <c r="N125" i="14"/>
  <c r="V125" i="14" s="1"/>
  <c r="R124" i="14"/>
  <c r="S119" i="14"/>
  <c r="P118" i="14"/>
  <c r="AD135" i="14"/>
  <c r="AF135" i="14"/>
  <c r="AG135" i="14" s="1"/>
  <c r="AD126" i="14"/>
  <c r="AF126" i="14"/>
  <c r="AG126" i="14" s="1"/>
  <c r="T125" i="14"/>
  <c r="P125" i="14"/>
  <c r="Q125" i="14"/>
  <c r="R125" i="14"/>
  <c r="U125" i="14"/>
  <c r="U122" i="14"/>
  <c r="AG130" i="14"/>
  <c r="Q126" i="14"/>
  <c r="R121" i="14"/>
  <c r="U117" i="14"/>
  <c r="U116" i="14"/>
  <c r="U115" i="14"/>
  <c r="U114" i="14"/>
  <c r="U113" i="14"/>
  <c r="P121" i="14"/>
  <c r="AG120" i="14"/>
  <c r="AF117" i="14"/>
  <c r="AG117" i="14" s="1"/>
  <c r="AF116" i="14"/>
  <c r="AG116" i="14" s="1"/>
  <c r="AF115" i="14"/>
  <c r="AG115" i="14" s="1"/>
  <c r="AF114" i="14"/>
  <c r="AG114" i="14" s="1"/>
  <c r="AF113" i="14"/>
  <c r="AG113" i="14" s="1"/>
  <c r="AD112" i="14"/>
  <c r="AF112" i="14"/>
  <c r="AG112" i="14" s="1"/>
  <c r="U111" i="14"/>
  <c r="S112" i="14"/>
  <c r="T112" i="14"/>
  <c r="P112" i="14"/>
  <c r="R136" i="14"/>
  <c r="R128" i="14"/>
  <c r="U126" i="14"/>
  <c r="R120" i="14"/>
  <c r="AF118" i="14"/>
  <c r="AG118" i="14" s="1"/>
  <c r="R126" i="14"/>
  <c r="S117" i="14"/>
  <c r="T117" i="14"/>
  <c r="P117" i="14"/>
  <c r="S116" i="14"/>
  <c r="T116" i="14"/>
  <c r="P116" i="14"/>
  <c r="S115" i="14"/>
  <c r="T115" i="14"/>
  <c r="P115" i="14"/>
  <c r="S114" i="14"/>
  <c r="T114" i="14"/>
  <c r="P114" i="14"/>
  <c r="S113" i="14"/>
  <c r="T113" i="14"/>
  <c r="P113" i="14"/>
  <c r="AD111" i="14"/>
  <c r="AF111" i="14"/>
  <c r="AG111" i="14" s="1"/>
  <c r="R111" i="14"/>
  <c r="S111" i="14"/>
  <c r="T111" i="14"/>
  <c r="P111" i="14"/>
  <c r="I12" i="14"/>
  <c r="J12" i="14" s="1"/>
  <c r="P12" i="14" s="1"/>
  <c r="K12" i="14"/>
  <c r="L12" i="14" s="1"/>
  <c r="M12" i="14"/>
  <c r="AE12" i="14"/>
  <c r="AD12" i="14" s="1"/>
  <c r="I13" i="14"/>
  <c r="J13" i="14" s="1"/>
  <c r="P13" i="14" s="1"/>
  <c r="K13" i="14"/>
  <c r="L13" i="14" s="1"/>
  <c r="M13" i="14"/>
  <c r="AE13" i="14"/>
  <c r="AD13" i="14" s="1"/>
  <c r="I14" i="14"/>
  <c r="J14" i="14" s="1"/>
  <c r="P14" i="14" s="1"/>
  <c r="K14" i="14"/>
  <c r="L14" i="14" s="1"/>
  <c r="N14" i="14" s="1"/>
  <c r="M14" i="14"/>
  <c r="AE14" i="14"/>
  <c r="AD14" i="14" s="1"/>
  <c r="I15" i="14"/>
  <c r="J15" i="14" s="1"/>
  <c r="K15" i="14"/>
  <c r="L15" i="14" s="1"/>
  <c r="M15" i="14"/>
  <c r="O15" i="14" s="1"/>
  <c r="W15" i="14" s="1"/>
  <c r="AE15" i="14"/>
  <c r="AD15" i="14" s="1"/>
  <c r="I16" i="14"/>
  <c r="J16" i="14" s="1"/>
  <c r="P16" i="14" s="1"/>
  <c r="K16" i="14"/>
  <c r="L16" i="14" s="1"/>
  <c r="M16" i="14"/>
  <c r="O16" i="14" s="1"/>
  <c r="W16" i="14" s="1"/>
  <c r="AE16" i="14"/>
  <c r="AD16" i="14" s="1"/>
  <c r="I17" i="14"/>
  <c r="J17" i="14" s="1"/>
  <c r="P17" i="14" s="1"/>
  <c r="K17" i="14"/>
  <c r="L17" i="14" s="1"/>
  <c r="M17" i="14"/>
  <c r="AE17" i="14"/>
  <c r="AD17" i="14" s="1"/>
  <c r="I18" i="14"/>
  <c r="J18" i="14" s="1"/>
  <c r="P18" i="14" s="1"/>
  <c r="K18" i="14"/>
  <c r="L18" i="14" s="1"/>
  <c r="N18" i="14" s="1"/>
  <c r="M18" i="14"/>
  <c r="AE18" i="14"/>
  <c r="AD18" i="14" s="1"/>
  <c r="I19" i="14"/>
  <c r="J19" i="14" s="1"/>
  <c r="K19" i="14"/>
  <c r="L19" i="14" s="1"/>
  <c r="M19" i="14"/>
  <c r="AE19" i="14"/>
  <c r="AD19" i="14" s="1"/>
  <c r="I20" i="14"/>
  <c r="J20" i="14" s="1"/>
  <c r="P20" i="14" s="1"/>
  <c r="K20" i="14"/>
  <c r="L20" i="14" s="1"/>
  <c r="M20" i="14"/>
  <c r="AE20" i="14"/>
  <c r="I21" i="14"/>
  <c r="J21" i="14" s="1"/>
  <c r="P21" i="14" s="1"/>
  <c r="K21" i="14"/>
  <c r="L21" i="14" s="1"/>
  <c r="M21" i="14"/>
  <c r="AE21" i="14"/>
  <c r="I22" i="14"/>
  <c r="J22" i="14" s="1"/>
  <c r="K22" i="14"/>
  <c r="L22" i="14" s="1"/>
  <c r="M22" i="14"/>
  <c r="AE22" i="14"/>
  <c r="I23" i="14"/>
  <c r="J23" i="14" s="1"/>
  <c r="P23" i="14" s="1"/>
  <c r="K23" i="14"/>
  <c r="L23" i="14" s="1"/>
  <c r="M23" i="14"/>
  <c r="AE23" i="14"/>
  <c r="I24" i="14"/>
  <c r="J24" i="14" s="1"/>
  <c r="S24" i="14" s="1"/>
  <c r="K24" i="14"/>
  <c r="L24" i="14" s="1"/>
  <c r="M24" i="14"/>
  <c r="O24" i="14" s="1"/>
  <c r="W24" i="14" s="1"/>
  <c r="AE24" i="14"/>
  <c r="I25" i="14"/>
  <c r="J25" i="14" s="1"/>
  <c r="S25" i="14" s="1"/>
  <c r="K25" i="14"/>
  <c r="L25" i="14" s="1"/>
  <c r="M25" i="14"/>
  <c r="O25" i="14" s="1"/>
  <c r="W25" i="14" s="1"/>
  <c r="AE25" i="14"/>
  <c r="I26" i="14"/>
  <c r="J26" i="14" s="1"/>
  <c r="U26" i="14" s="1"/>
  <c r="K26" i="14"/>
  <c r="L26" i="14" s="1"/>
  <c r="M26" i="14"/>
  <c r="O26" i="14" s="1"/>
  <c r="W26" i="14" s="1"/>
  <c r="AE26" i="14"/>
  <c r="I27" i="14"/>
  <c r="J27" i="14" s="1"/>
  <c r="Q27" i="14" s="1"/>
  <c r="K27" i="14"/>
  <c r="L27" i="14" s="1"/>
  <c r="M27" i="14"/>
  <c r="AE27" i="14"/>
  <c r="I28" i="14"/>
  <c r="J28" i="14" s="1"/>
  <c r="K28" i="14"/>
  <c r="L28" i="14" s="1"/>
  <c r="M28" i="14"/>
  <c r="O28" i="14" s="1"/>
  <c r="W28" i="14" s="1"/>
  <c r="AE28" i="14"/>
  <c r="I29" i="14"/>
  <c r="J29" i="14" s="1"/>
  <c r="U29" i="14" s="1"/>
  <c r="K29" i="14"/>
  <c r="L29" i="14" s="1"/>
  <c r="M29" i="14"/>
  <c r="O29" i="14" s="1"/>
  <c r="W29" i="14" s="1"/>
  <c r="AE29" i="14"/>
  <c r="I30" i="14"/>
  <c r="J30" i="14" s="1"/>
  <c r="T30" i="14" s="1"/>
  <c r="K30" i="14"/>
  <c r="L30" i="14" s="1"/>
  <c r="M30" i="14"/>
  <c r="AE30" i="14"/>
  <c r="I31" i="14"/>
  <c r="J31" i="14" s="1"/>
  <c r="K31" i="14"/>
  <c r="L31" i="14" s="1"/>
  <c r="M31" i="14"/>
  <c r="AE31" i="14"/>
  <c r="I32" i="14"/>
  <c r="J32" i="14" s="1"/>
  <c r="Q32" i="14" s="1"/>
  <c r="K32" i="14"/>
  <c r="L32" i="14" s="1"/>
  <c r="M32" i="14"/>
  <c r="AE32" i="14"/>
  <c r="I33" i="14"/>
  <c r="J33" i="14" s="1"/>
  <c r="U33" i="14" s="1"/>
  <c r="K33" i="14"/>
  <c r="L33" i="14" s="1"/>
  <c r="M33" i="14"/>
  <c r="AE33" i="14"/>
  <c r="I34" i="14"/>
  <c r="J34" i="14" s="1"/>
  <c r="T34" i="14" s="1"/>
  <c r="K34" i="14"/>
  <c r="L34" i="14" s="1"/>
  <c r="M34" i="14"/>
  <c r="AE34" i="14"/>
  <c r="I35" i="14"/>
  <c r="J35" i="14" s="1"/>
  <c r="K35" i="14"/>
  <c r="L35" i="14" s="1"/>
  <c r="M35" i="14"/>
  <c r="AE35" i="14"/>
  <c r="I36" i="14"/>
  <c r="J36" i="14" s="1"/>
  <c r="Q36" i="14" s="1"/>
  <c r="K36" i="14"/>
  <c r="L36" i="14" s="1"/>
  <c r="M36" i="14"/>
  <c r="AE36" i="14"/>
  <c r="I37" i="14"/>
  <c r="J37" i="14" s="1"/>
  <c r="K37" i="14"/>
  <c r="L37" i="14" s="1"/>
  <c r="M37" i="14"/>
  <c r="AE37" i="14"/>
  <c r="I38" i="14"/>
  <c r="J38" i="14" s="1"/>
  <c r="P38" i="14" s="1"/>
  <c r="K38" i="14"/>
  <c r="L38" i="14" s="1"/>
  <c r="M38" i="14"/>
  <c r="O38" i="14" s="1"/>
  <c r="W38" i="14" s="1"/>
  <c r="AE38" i="14"/>
  <c r="I39" i="14"/>
  <c r="J39" i="14" s="1"/>
  <c r="R39" i="14" s="1"/>
  <c r="K39" i="14"/>
  <c r="L39" i="14" s="1"/>
  <c r="M39" i="14"/>
  <c r="AE39" i="14"/>
  <c r="I40" i="14"/>
  <c r="J40" i="14" s="1"/>
  <c r="Q40" i="14" s="1"/>
  <c r="K40" i="14"/>
  <c r="L40" i="14" s="1"/>
  <c r="M40" i="14"/>
  <c r="O40" i="14" s="1"/>
  <c r="W40" i="14" s="1"/>
  <c r="AE40" i="14"/>
  <c r="AF40" i="14" s="1"/>
  <c r="I41" i="14"/>
  <c r="J41" i="14" s="1"/>
  <c r="K41" i="14"/>
  <c r="L41" i="14" s="1"/>
  <c r="M41" i="14"/>
  <c r="AE41" i="14"/>
  <c r="AF41" i="14" s="1"/>
  <c r="I42" i="14"/>
  <c r="J42" i="14" s="1"/>
  <c r="Q42" i="14" s="1"/>
  <c r="K42" i="14"/>
  <c r="L42" i="14" s="1"/>
  <c r="M42" i="14"/>
  <c r="AE42" i="14"/>
  <c r="AF42" i="14" s="1"/>
  <c r="I43" i="14"/>
  <c r="J43" i="14" s="1"/>
  <c r="S43" i="14" s="1"/>
  <c r="K43" i="14"/>
  <c r="L43" i="14" s="1"/>
  <c r="M43" i="14"/>
  <c r="AE43" i="14"/>
  <c r="I44" i="14"/>
  <c r="J44" i="14" s="1"/>
  <c r="Q44" i="14" s="1"/>
  <c r="K44" i="14"/>
  <c r="L44" i="14" s="1"/>
  <c r="M44" i="14"/>
  <c r="AE44" i="14"/>
  <c r="AF44" i="14" s="1"/>
  <c r="I45" i="14"/>
  <c r="J45" i="14" s="1"/>
  <c r="Q45" i="14" s="1"/>
  <c r="K45" i="14"/>
  <c r="L45" i="14" s="1"/>
  <c r="M45" i="14"/>
  <c r="AE45" i="14"/>
  <c r="AF45" i="14" s="1"/>
  <c r="I46" i="14"/>
  <c r="J46" i="14" s="1"/>
  <c r="K46" i="14"/>
  <c r="L46" i="14" s="1"/>
  <c r="M46" i="14"/>
  <c r="AE46" i="14"/>
  <c r="I47" i="14"/>
  <c r="J47" i="14" s="1"/>
  <c r="Q47" i="14" s="1"/>
  <c r="K47" i="14"/>
  <c r="L47" i="14" s="1"/>
  <c r="M47" i="14"/>
  <c r="AE47" i="14"/>
  <c r="AF47" i="14" s="1"/>
  <c r="I48" i="14"/>
  <c r="J48" i="14" s="1"/>
  <c r="P48" i="14" s="1"/>
  <c r="K48" i="14"/>
  <c r="L48" i="14" s="1"/>
  <c r="M48" i="14"/>
  <c r="AE48" i="14"/>
  <c r="AF48" i="14" s="1"/>
  <c r="I49" i="14"/>
  <c r="J49" i="14" s="1"/>
  <c r="Q49" i="14" s="1"/>
  <c r="K49" i="14"/>
  <c r="L49" i="14" s="1"/>
  <c r="M49" i="14"/>
  <c r="AE49" i="14"/>
  <c r="AF49" i="14" s="1"/>
  <c r="I50" i="14"/>
  <c r="J50" i="14" s="1"/>
  <c r="Q50" i="14" s="1"/>
  <c r="K50" i="14"/>
  <c r="L50" i="14" s="1"/>
  <c r="M50" i="14"/>
  <c r="AE50" i="14"/>
  <c r="I51" i="14"/>
  <c r="J51" i="14" s="1"/>
  <c r="K51" i="14"/>
  <c r="L51" i="14" s="1"/>
  <c r="M51" i="14"/>
  <c r="O51" i="14" s="1"/>
  <c r="W51" i="14" s="1"/>
  <c r="AE51" i="14"/>
  <c r="I52" i="14"/>
  <c r="J52" i="14" s="1"/>
  <c r="Q52" i="14" s="1"/>
  <c r="K52" i="14"/>
  <c r="L52" i="14" s="1"/>
  <c r="M52" i="14"/>
  <c r="AE52" i="14"/>
  <c r="AF52" i="14" s="1"/>
  <c r="I53" i="14"/>
  <c r="J53" i="14" s="1"/>
  <c r="Q53" i="14" s="1"/>
  <c r="K53" i="14"/>
  <c r="L53" i="14" s="1"/>
  <c r="M53" i="14"/>
  <c r="O53" i="14" s="1"/>
  <c r="W53" i="14" s="1"/>
  <c r="AE53" i="14"/>
  <c r="AF53" i="14" s="1"/>
  <c r="I54" i="14"/>
  <c r="J54" i="14" s="1"/>
  <c r="Q54" i="14" s="1"/>
  <c r="K54" i="14"/>
  <c r="L54" i="14" s="1"/>
  <c r="M54" i="14"/>
  <c r="AE54" i="14"/>
  <c r="AD54" i="14" s="1"/>
  <c r="I55" i="14"/>
  <c r="J55" i="14" s="1"/>
  <c r="U55" i="14" s="1"/>
  <c r="K55" i="14"/>
  <c r="L55" i="14" s="1"/>
  <c r="M55" i="14"/>
  <c r="AE55" i="14"/>
  <c r="AD55" i="14" s="1"/>
  <c r="I56" i="14"/>
  <c r="J56" i="14" s="1"/>
  <c r="R56" i="14" s="1"/>
  <c r="K56" i="14"/>
  <c r="L56" i="14" s="1"/>
  <c r="M56" i="14"/>
  <c r="O56" i="14" s="1"/>
  <c r="W56" i="14" s="1"/>
  <c r="AE56" i="14"/>
  <c r="AF56" i="14" s="1"/>
  <c r="AG56" i="14" s="1"/>
  <c r="I57" i="14"/>
  <c r="J57" i="14" s="1"/>
  <c r="K57" i="14"/>
  <c r="L57" i="14" s="1"/>
  <c r="M57" i="14"/>
  <c r="O57" i="14" s="1"/>
  <c r="W57" i="14" s="1"/>
  <c r="AE57" i="14"/>
  <c r="AF57" i="14" s="1"/>
  <c r="I58" i="14"/>
  <c r="J58" i="14" s="1"/>
  <c r="R58" i="14" s="1"/>
  <c r="K58" i="14"/>
  <c r="L58" i="14" s="1"/>
  <c r="M58" i="14"/>
  <c r="AE58" i="14"/>
  <c r="AF58" i="14" s="1"/>
  <c r="AG58" i="14" s="1"/>
  <c r="I59" i="14"/>
  <c r="J59" i="14" s="1"/>
  <c r="Q59" i="14" s="1"/>
  <c r="K59" i="14"/>
  <c r="L59" i="14" s="1"/>
  <c r="M59" i="14"/>
  <c r="AE59" i="14"/>
  <c r="I60" i="14"/>
  <c r="J60" i="14" s="1"/>
  <c r="K60" i="14"/>
  <c r="L60" i="14" s="1"/>
  <c r="M60" i="14"/>
  <c r="AE60" i="14"/>
  <c r="AF60" i="14" s="1"/>
  <c r="I61" i="14"/>
  <c r="J61" i="14" s="1"/>
  <c r="U61" i="14" s="1"/>
  <c r="K61" i="14"/>
  <c r="L61" i="14" s="1"/>
  <c r="M61" i="14"/>
  <c r="AE61" i="14"/>
  <c r="AF61" i="14" s="1"/>
  <c r="I62" i="14"/>
  <c r="J62" i="14" s="1"/>
  <c r="S62" i="14" s="1"/>
  <c r="K62" i="14"/>
  <c r="L62" i="14" s="1"/>
  <c r="M62" i="14"/>
  <c r="AE62" i="14"/>
  <c r="AD62" i="14" s="1"/>
  <c r="I63" i="14"/>
  <c r="J63" i="14" s="1"/>
  <c r="S63" i="14" s="1"/>
  <c r="K63" i="14"/>
  <c r="L63" i="14" s="1"/>
  <c r="M63" i="14"/>
  <c r="O63" i="14" s="1"/>
  <c r="AE63" i="14"/>
  <c r="AD63" i="14" s="1"/>
  <c r="I64" i="14"/>
  <c r="J64" i="14" s="1"/>
  <c r="T64" i="14" s="1"/>
  <c r="K64" i="14"/>
  <c r="L64" i="14" s="1"/>
  <c r="M64" i="14"/>
  <c r="AE64" i="14"/>
  <c r="AD64" i="14" s="1"/>
  <c r="I65" i="14"/>
  <c r="J65" i="14" s="1"/>
  <c r="P65" i="14" s="1"/>
  <c r="K65" i="14"/>
  <c r="L65" i="14" s="1"/>
  <c r="M65" i="14"/>
  <c r="AE65" i="14"/>
  <c r="I66" i="14"/>
  <c r="J66" i="14" s="1"/>
  <c r="S66" i="14" s="1"/>
  <c r="K66" i="14"/>
  <c r="L66" i="14" s="1"/>
  <c r="M66" i="14"/>
  <c r="AE66" i="14"/>
  <c r="AF66" i="14" s="1"/>
  <c r="I67" i="14"/>
  <c r="J67" i="14" s="1"/>
  <c r="R67" i="14" s="1"/>
  <c r="K67" i="14"/>
  <c r="L67" i="14" s="1"/>
  <c r="M67" i="14"/>
  <c r="AE67" i="14"/>
  <c r="I68" i="14"/>
  <c r="J68" i="14" s="1"/>
  <c r="Q68" i="14" s="1"/>
  <c r="K68" i="14"/>
  <c r="L68" i="14" s="1"/>
  <c r="M68" i="14"/>
  <c r="AE68" i="14"/>
  <c r="AF68" i="14" s="1"/>
  <c r="I69" i="14"/>
  <c r="J69" i="14" s="1"/>
  <c r="U69" i="14" s="1"/>
  <c r="K69" i="14"/>
  <c r="L69" i="14" s="1"/>
  <c r="M69" i="14"/>
  <c r="AE69" i="14"/>
  <c r="AF69" i="14" s="1"/>
  <c r="I70" i="14"/>
  <c r="J70" i="14" s="1"/>
  <c r="Q70" i="14" s="1"/>
  <c r="K70" i="14"/>
  <c r="L70" i="14" s="1"/>
  <c r="M70" i="14"/>
  <c r="AE70" i="14"/>
  <c r="AD70" i="14" s="1"/>
  <c r="I71" i="14"/>
  <c r="J71" i="14" s="1"/>
  <c r="S71" i="14" s="1"/>
  <c r="K71" i="14"/>
  <c r="L71" i="14" s="1"/>
  <c r="M71" i="14"/>
  <c r="O71" i="14" s="1"/>
  <c r="AE71" i="14"/>
  <c r="AD71" i="14" s="1"/>
  <c r="I72" i="14"/>
  <c r="J72" i="14" s="1"/>
  <c r="P72" i="14" s="1"/>
  <c r="K72" i="14"/>
  <c r="L72" i="14" s="1"/>
  <c r="M72" i="14"/>
  <c r="AE72" i="14"/>
  <c r="AF72" i="14" s="1"/>
  <c r="I73" i="14"/>
  <c r="J73" i="14" s="1"/>
  <c r="P73" i="14" s="1"/>
  <c r="K73" i="14"/>
  <c r="L73" i="14" s="1"/>
  <c r="M73" i="14"/>
  <c r="AE73" i="14"/>
  <c r="I74" i="14"/>
  <c r="J74" i="14" s="1"/>
  <c r="R74" i="14" s="1"/>
  <c r="K74" i="14"/>
  <c r="L74" i="14" s="1"/>
  <c r="M74" i="14"/>
  <c r="AE74" i="14"/>
  <c r="I75" i="14"/>
  <c r="J75" i="14" s="1"/>
  <c r="R75" i="14" s="1"/>
  <c r="K75" i="14"/>
  <c r="L75" i="14" s="1"/>
  <c r="M75" i="14"/>
  <c r="AE75" i="14"/>
  <c r="AD75" i="14" s="1"/>
  <c r="I76" i="14"/>
  <c r="J76" i="14" s="1"/>
  <c r="T76" i="14" s="1"/>
  <c r="K76" i="14"/>
  <c r="L76" i="14" s="1"/>
  <c r="M76" i="14"/>
  <c r="AE76" i="14"/>
  <c r="AF76" i="14" s="1"/>
  <c r="I77" i="14"/>
  <c r="J77" i="14" s="1"/>
  <c r="P77" i="14" s="1"/>
  <c r="K77" i="14"/>
  <c r="L77" i="14" s="1"/>
  <c r="M77" i="14"/>
  <c r="AE77" i="14"/>
  <c r="AF77" i="14" s="1"/>
  <c r="AG77" i="14" s="1"/>
  <c r="I78" i="14"/>
  <c r="J78" i="14" s="1"/>
  <c r="R78" i="14" s="1"/>
  <c r="K78" i="14"/>
  <c r="L78" i="14" s="1"/>
  <c r="M78" i="14"/>
  <c r="AE78" i="14"/>
  <c r="AF78" i="14" s="1"/>
  <c r="I79" i="14"/>
  <c r="J79" i="14" s="1"/>
  <c r="Q79" i="14" s="1"/>
  <c r="K79" i="14"/>
  <c r="L79" i="14" s="1"/>
  <c r="M79" i="14"/>
  <c r="AE79" i="14"/>
  <c r="AF79" i="14" s="1"/>
  <c r="I80" i="14"/>
  <c r="J80" i="14" s="1"/>
  <c r="T80" i="14" s="1"/>
  <c r="K80" i="14"/>
  <c r="L80" i="14" s="1"/>
  <c r="M80" i="14"/>
  <c r="AE80" i="14"/>
  <c r="AF80" i="14" s="1"/>
  <c r="I81" i="14"/>
  <c r="J81" i="14" s="1"/>
  <c r="Q81" i="14" s="1"/>
  <c r="K81" i="14"/>
  <c r="L81" i="14" s="1"/>
  <c r="M81" i="14"/>
  <c r="AE81" i="14"/>
  <c r="AF81" i="14" s="1"/>
  <c r="I82" i="14"/>
  <c r="J82" i="14" s="1"/>
  <c r="Q82" i="14" s="1"/>
  <c r="K82" i="14"/>
  <c r="L82" i="14" s="1"/>
  <c r="M82" i="14"/>
  <c r="AE82" i="14"/>
  <c r="AF82" i="14" s="1"/>
  <c r="I83" i="14"/>
  <c r="J83" i="14" s="1"/>
  <c r="Q83" i="14" s="1"/>
  <c r="K83" i="14"/>
  <c r="L83" i="14" s="1"/>
  <c r="M83" i="14"/>
  <c r="AE83" i="14"/>
  <c r="AD83" i="14" s="1"/>
  <c r="I84" i="14"/>
  <c r="J84" i="14" s="1"/>
  <c r="R84" i="14" s="1"/>
  <c r="K84" i="14"/>
  <c r="L84" i="14" s="1"/>
  <c r="M84" i="14"/>
  <c r="AE84" i="14"/>
  <c r="AF84" i="14" s="1"/>
  <c r="I85" i="14"/>
  <c r="J85" i="14" s="1"/>
  <c r="Q85" i="14" s="1"/>
  <c r="K85" i="14"/>
  <c r="L85" i="14" s="1"/>
  <c r="M85" i="14"/>
  <c r="AE85" i="14"/>
  <c r="I86" i="14"/>
  <c r="J86" i="14" s="1"/>
  <c r="P86" i="14" s="1"/>
  <c r="K86" i="14"/>
  <c r="L86" i="14" s="1"/>
  <c r="M86" i="14"/>
  <c r="AE86" i="14"/>
  <c r="I87" i="14"/>
  <c r="J87" i="14" s="1"/>
  <c r="P87" i="14" s="1"/>
  <c r="K87" i="14"/>
  <c r="L87" i="14" s="1"/>
  <c r="M87" i="14"/>
  <c r="AE87" i="14"/>
  <c r="AF87" i="14" s="1"/>
  <c r="I88" i="14"/>
  <c r="J88" i="14" s="1"/>
  <c r="K88" i="14"/>
  <c r="L88" i="14" s="1"/>
  <c r="M88" i="14"/>
  <c r="AE88" i="14"/>
  <c r="AF88" i="14" s="1"/>
  <c r="I89" i="14"/>
  <c r="J89" i="14" s="1"/>
  <c r="Q89" i="14" s="1"/>
  <c r="K89" i="14"/>
  <c r="L89" i="14" s="1"/>
  <c r="M89" i="14"/>
  <c r="AE89" i="14"/>
  <c r="AF89" i="14" s="1"/>
  <c r="I90" i="14"/>
  <c r="J90" i="14" s="1"/>
  <c r="P90" i="14" s="1"/>
  <c r="K90" i="14"/>
  <c r="L90" i="14" s="1"/>
  <c r="M90" i="14"/>
  <c r="AE90" i="14"/>
  <c r="AF90" i="14" s="1"/>
  <c r="I91" i="14"/>
  <c r="J91" i="14" s="1"/>
  <c r="S91" i="14" s="1"/>
  <c r="K91" i="14"/>
  <c r="L91" i="14" s="1"/>
  <c r="M91" i="14"/>
  <c r="AE91" i="14"/>
  <c r="I92" i="14"/>
  <c r="J92" i="14" s="1"/>
  <c r="R92" i="14" s="1"/>
  <c r="K92" i="14"/>
  <c r="L92" i="14" s="1"/>
  <c r="M92" i="14"/>
  <c r="AE92" i="14"/>
  <c r="AD92" i="14" s="1"/>
  <c r="I93" i="14"/>
  <c r="J93" i="14" s="1"/>
  <c r="Q93" i="14" s="1"/>
  <c r="K93" i="14"/>
  <c r="L93" i="14" s="1"/>
  <c r="M93" i="14"/>
  <c r="O93" i="14" s="1"/>
  <c r="W93" i="14" s="1"/>
  <c r="AE93" i="14"/>
  <c r="AD93" i="14" s="1"/>
  <c r="I94" i="14"/>
  <c r="J94" i="14" s="1"/>
  <c r="K94" i="14"/>
  <c r="L94" i="14" s="1"/>
  <c r="M94" i="14"/>
  <c r="O94" i="14" s="1"/>
  <c r="W94" i="14" s="1"/>
  <c r="AE94" i="14"/>
  <c r="AD94" i="14" s="1"/>
  <c r="I95" i="14"/>
  <c r="J95" i="14" s="1"/>
  <c r="K95" i="14"/>
  <c r="L95" i="14" s="1"/>
  <c r="M95" i="14"/>
  <c r="AE95" i="14"/>
  <c r="AD95" i="14" s="1"/>
  <c r="I96" i="14"/>
  <c r="J96" i="14" s="1"/>
  <c r="K96" i="14"/>
  <c r="L96" i="14" s="1"/>
  <c r="M96" i="14"/>
  <c r="AE96" i="14"/>
  <c r="AD96" i="14" s="1"/>
  <c r="I97" i="14"/>
  <c r="J97" i="14" s="1"/>
  <c r="Q97" i="14" s="1"/>
  <c r="K97" i="14"/>
  <c r="L97" i="14" s="1"/>
  <c r="M97" i="14"/>
  <c r="O97" i="14" s="1"/>
  <c r="W97" i="14" s="1"/>
  <c r="AE97" i="14"/>
  <c r="AD97" i="14" s="1"/>
  <c r="I98" i="14"/>
  <c r="J98" i="14" s="1"/>
  <c r="Q98" i="14" s="1"/>
  <c r="K98" i="14"/>
  <c r="L98" i="14" s="1"/>
  <c r="M98" i="14"/>
  <c r="AE98" i="14"/>
  <c r="AD98" i="14" s="1"/>
  <c r="I99" i="14"/>
  <c r="J99" i="14" s="1"/>
  <c r="Q99" i="14" s="1"/>
  <c r="K99" i="14"/>
  <c r="L99" i="14" s="1"/>
  <c r="M99" i="14"/>
  <c r="AE99" i="14"/>
  <c r="AD99" i="14" s="1"/>
  <c r="I100" i="14"/>
  <c r="J100" i="14" s="1"/>
  <c r="Q100" i="14" s="1"/>
  <c r="K100" i="14"/>
  <c r="L100" i="14" s="1"/>
  <c r="M100" i="14"/>
  <c r="O100" i="14" s="1"/>
  <c r="W100" i="14" s="1"/>
  <c r="AE100" i="14"/>
  <c r="AD100" i="14" s="1"/>
  <c r="I101" i="14"/>
  <c r="J101" i="14" s="1"/>
  <c r="K101" i="14"/>
  <c r="L101" i="14" s="1"/>
  <c r="M101" i="14"/>
  <c r="AE101" i="14"/>
  <c r="AD101" i="14" s="1"/>
  <c r="I102" i="14"/>
  <c r="J102" i="14" s="1"/>
  <c r="K102" i="14"/>
  <c r="L102" i="14" s="1"/>
  <c r="M102" i="14"/>
  <c r="O102" i="14" s="1"/>
  <c r="AE102" i="14"/>
  <c r="AD102" i="14" s="1"/>
  <c r="I103" i="14"/>
  <c r="J103" i="14" s="1"/>
  <c r="K103" i="14"/>
  <c r="L103" i="14" s="1"/>
  <c r="M103" i="14"/>
  <c r="AE103" i="14"/>
  <c r="AD103" i="14" s="1"/>
  <c r="I104" i="14"/>
  <c r="J104" i="14" s="1"/>
  <c r="K104" i="14"/>
  <c r="L104" i="14" s="1"/>
  <c r="M104" i="14"/>
  <c r="AE104" i="14"/>
  <c r="AD104" i="14" s="1"/>
  <c r="I105" i="14"/>
  <c r="J105" i="14" s="1"/>
  <c r="K105" i="14"/>
  <c r="L105" i="14" s="1"/>
  <c r="M105" i="14"/>
  <c r="O105" i="14" s="1"/>
  <c r="W105" i="14" s="1"/>
  <c r="AE105" i="14"/>
  <c r="AD105" i="14" s="1"/>
  <c r="I106" i="14"/>
  <c r="J106" i="14" s="1"/>
  <c r="U106" i="14" s="1"/>
  <c r="K106" i="14"/>
  <c r="L106" i="14" s="1"/>
  <c r="M106" i="14"/>
  <c r="O106" i="14" s="1"/>
  <c r="AE106" i="14"/>
  <c r="AD106" i="14" s="1"/>
  <c r="I107" i="14"/>
  <c r="J107" i="14" s="1"/>
  <c r="K107" i="14"/>
  <c r="L107" i="14" s="1"/>
  <c r="M107" i="14"/>
  <c r="AE107" i="14"/>
  <c r="AD107" i="14" s="1"/>
  <c r="I108" i="14"/>
  <c r="J108" i="14" s="1"/>
  <c r="U108" i="14" s="1"/>
  <c r="K108" i="14"/>
  <c r="L108" i="14" s="1"/>
  <c r="M108" i="14"/>
  <c r="AE108" i="14"/>
  <c r="AD108" i="14" s="1"/>
  <c r="I109" i="14"/>
  <c r="J109" i="14" s="1"/>
  <c r="U109" i="14" s="1"/>
  <c r="K109" i="14"/>
  <c r="L109" i="14" s="1"/>
  <c r="M109" i="14"/>
  <c r="AE109" i="14"/>
  <c r="AD109" i="14" s="1"/>
  <c r="I110" i="14"/>
  <c r="J110" i="14" s="1"/>
  <c r="P110" i="14" s="1"/>
  <c r="K110" i="14"/>
  <c r="L110" i="14" s="1"/>
  <c r="M110" i="14"/>
  <c r="O110" i="14" s="1"/>
  <c r="AE110" i="14"/>
  <c r="AD110" i="14" s="1"/>
  <c r="Y245" i="14" l="1"/>
  <c r="AH268" i="14"/>
  <c r="AH266" i="14"/>
  <c r="AH272" i="14"/>
  <c r="AH295" i="14"/>
  <c r="AH267" i="14"/>
  <c r="Y244" i="14"/>
  <c r="AH282" i="14"/>
  <c r="AH261" i="14"/>
  <c r="AH280" i="14"/>
  <c r="AH299" i="14"/>
  <c r="AH279" i="14"/>
  <c r="AH296" i="14"/>
  <c r="AH288" i="14"/>
  <c r="AH290" i="14"/>
  <c r="AH287" i="14"/>
  <c r="AH277" i="14"/>
  <c r="AH305" i="14"/>
  <c r="AH283" i="14"/>
  <c r="AH300" i="14"/>
  <c r="AB252" i="14"/>
  <c r="AH271" i="14"/>
  <c r="AH291" i="14"/>
  <c r="AB259" i="14"/>
  <c r="AH275" i="14"/>
  <c r="AH309" i="14"/>
  <c r="AH265" i="14"/>
  <c r="AH278" i="14"/>
  <c r="AH281" i="14"/>
  <c r="AH298" i="14"/>
  <c r="AH307" i="14"/>
  <c r="AH292" i="14"/>
  <c r="AH301" i="14"/>
  <c r="AH262" i="14"/>
  <c r="AH303" i="14"/>
  <c r="AH285" i="14"/>
  <c r="AH304" i="14"/>
  <c r="AH294" i="14"/>
  <c r="AH274" i="14"/>
  <c r="AH273" i="14"/>
  <c r="AH264" i="14"/>
  <c r="AH286" i="14"/>
  <c r="AH306" i="14"/>
  <c r="AH276" i="14"/>
  <c r="AH293" i="14"/>
  <c r="AH302" i="14"/>
  <c r="AH284" i="14"/>
  <c r="AH263" i="14"/>
  <c r="AH310" i="14"/>
  <c r="AH297" i="14"/>
  <c r="AH270" i="14"/>
  <c r="AH289" i="14"/>
  <c r="AH308" i="14"/>
  <c r="AH269" i="14"/>
  <c r="AB251" i="14"/>
  <c r="AB256" i="14"/>
  <c r="AB255" i="14"/>
  <c r="Y251" i="14"/>
  <c r="AB260" i="14"/>
  <c r="Z185" i="14"/>
  <c r="Y248" i="14"/>
  <c r="AA241" i="14"/>
  <c r="AA251" i="14"/>
  <c r="Z251" i="14"/>
  <c r="AB244" i="14"/>
  <c r="AA256" i="14"/>
  <c r="AA244" i="14"/>
  <c r="Y247" i="14"/>
  <c r="AA126" i="14"/>
  <c r="AA260" i="14"/>
  <c r="AA124" i="14"/>
  <c r="Z256" i="14"/>
  <c r="Z128" i="14"/>
  <c r="Z260" i="14"/>
  <c r="Z120" i="14"/>
  <c r="Y164" i="14"/>
  <c r="AA259" i="14"/>
  <c r="AA155" i="14"/>
  <c r="Y260" i="14"/>
  <c r="Y185" i="14"/>
  <c r="N98" i="14"/>
  <c r="V98" i="14" s="1"/>
  <c r="N26" i="14"/>
  <c r="N24" i="14"/>
  <c r="AA132" i="14"/>
  <c r="N77" i="14"/>
  <c r="V77" i="14" s="1"/>
  <c r="AB120" i="14"/>
  <c r="AA242" i="14"/>
  <c r="Z252" i="14"/>
  <c r="Y249" i="14"/>
  <c r="Y120" i="14"/>
  <c r="AB185" i="14"/>
  <c r="Z216" i="14"/>
  <c r="AA243" i="14"/>
  <c r="Y256" i="14"/>
  <c r="Z244" i="14"/>
  <c r="Z259" i="14"/>
  <c r="AB128" i="14"/>
  <c r="AA153" i="14"/>
  <c r="Z126" i="14"/>
  <c r="Y134" i="14"/>
  <c r="AB169" i="14"/>
  <c r="AA177" i="14"/>
  <c r="Z181" i="14"/>
  <c r="AB245" i="14"/>
  <c r="AB248" i="14"/>
  <c r="AA255" i="14"/>
  <c r="AA247" i="14"/>
  <c r="AA248" i="14"/>
  <c r="Y257" i="14"/>
  <c r="Z248" i="14"/>
  <c r="Z132" i="14"/>
  <c r="AA164" i="14"/>
  <c r="Y252" i="14"/>
  <c r="AA249" i="14"/>
  <c r="AB155" i="14"/>
  <c r="AA120" i="14"/>
  <c r="AA133" i="14"/>
  <c r="Z134" i="14"/>
  <c r="Z241" i="14"/>
  <c r="AA252" i="14"/>
  <c r="AB247" i="14"/>
  <c r="Z255" i="14"/>
  <c r="Y259" i="14"/>
  <c r="Y124" i="14"/>
  <c r="Y156" i="14"/>
  <c r="Y255" i="14"/>
  <c r="Z245" i="14"/>
  <c r="Z247" i="14"/>
  <c r="N107" i="14"/>
  <c r="V107" i="14" s="1"/>
  <c r="N82" i="14"/>
  <c r="AA136" i="14"/>
  <c r="AB220" i="14"/>
  <c r="AB117" i="14"/>
  <c r="Y117" i="14"/>
  <c r="Z117" i="14"/>
  <c r="AA117" i="14"/>
  <c r="Y132" i="14"/>
  <c r="Z130" i="14"/>
  <c r="AA130" i="14"/>
  <c r="AB130" i="14"/>
  <c r="Y130" i="14"/>
  <c r="Z137" i="14"/>
  <c r="AB137" i="14"/>
  <c r="AA137" i="14"/>
  <c r="Y137" i="14"/>
  <c r="AB148" i="14"/>
  <c r="Y148" i="14"/>
  <c r="Z148" i="14"/>
  <c r="AA148" i="14"/>
  <c r="AA134" i="14"/>
  <c r="AB156" i="14"/>
  <c r="Y177" i="14"/>
  <c r="Y220" i="14"/>
  <c r="Y178" i="14"/>
  <c r="Z178" i="14"/>
  <c r="AB178" i="14"/>
  <c r="AA178" i="14"/>
  <c r="Y184" i="14"/>
  <c r="AB184" i="14"/>
  <c r="AA184" i="14"/>
  <c r="Z184" i="14"/>
  <c r="Y193" i="14"/>
  <c r="AA193" i="14"/>
  <c r="Z193" i="14"/>
  <c r="AB193" i="14"/>
  <c r="AB159" i="14"/>
  <c r="AA159" i="14"/>
  <c r="Y159" i="14"/>
  <c r="Z159" i="14"/>
  <c r="Y183" i="14"/>
  <c r="Z183" i="14"/>
  <c r="AA183" i="14"/>
  <c r="AB183" i="14"/>
  <c r="AA220" i="14"/>
  <c r="Y210" i="14"/>
  <c r="AA210" i="14"/>
  <c r="Z210" i="14"/>
  <c r="AB210" i="14"/>
  <c r="AB242" i="14"/>
  <c r="Y205" i="14"/>
  <c r="Z205" i="14"/>
  <c r="AA205" i="14"/>
  <c r="AB205" i="14"/>
  <c r="Y241" i="14"/>
  <c r="AB249" i="14"/>
  <c r="Y226" i="14"/>
  <c r="Z226" i="14"/>
  <c r="AA226" i="14"/>
  <c r="AB226" i="14"/>
  <c r="AA246" i="14"/>
  <c r="Z246" i="14"/>
  <c r="AB246" i="14"/>
  <c r="Y246" i="14"/>
  <c r="AA245" i="14"/>
  <c r="AB164" i="14"/>
  <c r="Y202" i="14"/>
  <c r="AA202" i="14"/>
  <c r="Z202" i="14"/>
  <c r="AB202" i="14"/>
  <c r="AB140" i="14"/>
  <c r="Y140" i="14"/>
  <c r="AA140" i="14"/>
  <c r="Z140" i="14"/>
  <c r="Y135" i="14"/>
  <c r="Z135" i="14"/>
  <c r="AB135" i="14"/>
  <c r="AA135" i="14"/>
  <c r="AB161" i="14"/>
  <c r="Z161" i="14"/>
  <c r="Y161" i="14"/>
  <c r="AA161" i="14"/>
  <c r="AB163" i="14"/>
  <c r="Y163" i="14"/>
  <c r="Z163" i="14"/>
  <c r="AA163" i="14"/>
  <c r="AB177" i="14"/>
  <c r="Z136" i="14"/>
  <c r="Y198" i="14"/>
  <c r="Z198" i="14"/>
  <c r="AB198" i="14"/>
  <c r="AA198" i="14"/>
  <c r="Y189" i="14"/>
  <c r="Z189" i="14"/>
  <c r="AB189" i="14"/>
  <c r="AA189" i="14"/>
  <c r="Y221" i="14"/>
  <c r="Z221" i="14"/>
  <c r="AA221" i="14"/>
  <c r="AB221" i="14"/>
  <c r="Y230" i="14"/>
  <c r="Z230" i="14"/>
  <c r="AA230" i="14"/>
  <c r="AB230" i="14"/>
  <c r="AA239" i="14"/>
  <c r="Y239" i="14"/>
  <c r="Z239" i="14"/>
  <c r="AB239" i="14"/>
  <c r="Y192" i="14"/>
  <c r="Z192" i="14"/>
  <c r="AB192" i="14"/>
  <c r="AA192" i="14"/>
  <c r="Y229" i="14"/>
  <c r="Z229" i="14"/>
  <c r="AA229" i="14"/>
  <c r="AB229" i="14"/>
  <c r="Z242" i="14"/>
  <c r="AB216" i="14"/>
  <c r="AA128" i="14"/>
  <c r="Z124" i="14"/>
  <c r="AB124" i="14"/>
  <c r="AB150" i="14"/>
  <c r="AA150" i="14"/>
  <c r="Y150" i="14"/>
  <c r="Z150" i="14"/>
  <c r="Y196" i="14"/>
  <c r="AB196" i="14"/>
  <c r="Z196" i="14"/>
  <c r="AA196" i="14"/>
  <c r="Y212" i="14"/>
  <c r="AA212" i="14"/>
  <c r="Z212" i="14"/>
  <c r="AB212" i="14"/>
  <c r="Y224" i="14"/>
  <c r="AA224" i="14"/>
  <c r="AB224" i="14"/>
  <c r="Z224" i="14"/>
  <c r="AB115" i="14"/>
  <c r="Y115" i="14"/>
  <c r="Z115" i="14"/>
  <c r="AA115" i="14"/>
  <c r="AB112" i="14"/>
  <c r="Y112" i="14"/>
  <c r="Z112" i="14"/>
  <c r="AA112" i="14"/>
  <c r="Y128" i="14"/>
  <c r="Y122" i="14"/>
  <c r="Z122" i="14"/>
  <c r="AA122" i="14"/>
  <c r="AB122" i="14"/>
  <c r="AB126" i="14"/>
  <c r="Z129" i="14"/>
  <c r="AB129" i="14"/>
  <c r="Y129" i="14"/>
  <c r="AA129" i="14"/>
  <c r="AB158" i="14"/>
  <c r="AA158" i="14"/>
  <c r="Y158" i="14"/>
  <c r="Z158" i="14"/>
  <c r="Z138" i="14"/>
  <c r="Y138" i="14"/>
  <c r="AA138" i="14"/>
  <c r="AB138" i="14"/>
  <c r="Z156" i="14"/>
  <c r="Y170" i="14"/>
  <c r="Z170" i="14"/>
  <c r="AA170" i="14"/>
  <c r="AB170" i="14"/>
  <c r="Z155" i="14"/>
  <c r="Y153" i="14"/>
  <c r="Y186" i="14"/>
  <c r="Z186" i="14"/>
  <c r="AB186" i="14"/>
  <c r="AA186" i="14"/>
  <c r="Y188" i="14"/>
  <c r="AB188" i="14"/>
  <c r="AA188" i="14"/>
  <c r="Z188" i="14"/>
  <c r="Y174" i="14"/>
  <c r="Z174" i="14"/>
  <c r="AA174" i="14"/>
  <c r="AB174" i="14"/>
  <c r="Y215" i="14"/>
  <c r="Z215" i="14"/>
  <c r="AA215" i="14"/>
  <c r="AB215" i="14"/>
  <c r="Y209" i="14"/>
  <c r="Z209" i="14"/>
  <c r="AA209" i="14"/>
  <c r="AB209" i="14"/>
  <c r="Y242" i="14"/>
  <c r="AA236" i="14"/>
  <c r="Z236" i="14"/>
  <c r="Y236" i="14"/>
  <c r="AB236" i="14"/>
  <c r="AA254" i="14"/>
  <c r="Z254" i="14"/>
  <c r="AB254" i="14"/>
  <c r="Y254" i="14"/>
  <c r="AA216" i="14"/>
  <c r="Z220" i="14"/>
  <c r="Y126" i="14"/>
  <c r="AB149" i="14"/>
  <c r="Y149" i="14"/>
  <c r="Z149" i="14"/>
  <c r="AA149" i="14"/>
  <c r="Y136" i="14"/>
  <c r="AB142" i="14"/>
  <c r="Y142" i="14"/>
  <c r="AA142" i="14"/>
  <c r="Z142" i="14"/>
  <c r="AA123" i="14"/>
  <c r="AB123" i="14"/>
  <c r="Z123" i="14"/>
  <c r="Y123" i="14"/>
  <c r="Z131" i="14"/>
  <c r="AB131" i="14"/>
  <c r="Y131" i="14"/>
  <c r="AA131" i="14"/>
  <c r="Z164" i="14"/>
  <c r="Z133" i="14"/>
  <c r="Y127" i="14"/>
  <c r="Z127" i="14"/>
  <c r="AB127" i="14"/>
  <c r="AA127" i="14"/>
  <c r="AB154" i="14"/>
  <c r="Z154" i="14"/>
  <c r="AA154" i="14"/>
  <c r="Y154" i="14"/>
  <c r="AB143" i="14"/>
  <c r="Y143" i="14"/>
  <c r="AA143" i="14"/>
  <c r="Z143" i="14"/>
  <c r="Y167" i="14"/>
  <c r="Z167" i="14"/>
  <c r="AA167" i="14"/>
  <c r="AB167" i="14"/>
  <c r="AA181" i="14"/>
  <c r="Y155" i="14"/>
  <c r="Z153" i="14"/>
  <c r="Y197" i="14"/>
  <c r="AB197" i="14"/>
  <c r="Z197" i="14"/>
  <c r="AA197" i="14"/>
  <c r="Y187" i="14"/>
  <c r="Z187" i="14"/>
  <c r="AA187" i="14"/>
  <c r="AB187" i="14"/>
  <c r="Y182" i="14"/>
  <c r="Z182" i="14"/>
  <c r="AB182" i="14"/>
  <c r="AA182" i="14"/>
  <c r="Y180" i="14"/>
  <c r="AB180" i="14"/>
  <c r="AA180" i="14"/>
  <c r="Z180" i="14"/>
  <c r="Y195" i="14"/>
  <c r="AA195" i="14"/>
  <c r="Z195" i="14"/>
  <c r="AB195" i="14"/>
  <c r="Y203" i="14"/>
  <c r="AA203" i="14"/>
  <c r="Z203" i="14"/>
  <c r="AB203" i="14"/>
  <c r="Y231" i="14"/>
  <c r="Z231" i="14"/>
  <c r="AA231" i="14"/>
  <c r="AB231" i="14"/>
  <c r="Y214" i="14"/>
  <c r="AA214" i="14"/>
  <c r="Z214" i="14"/>
  <c r="AB214" i="14"/>
  <c r="Y225" i="14"/>
  <c r="AB225" i="14"/>
  <c r="AA225" i="14"/>
  <c r="Z225" i="14"/>
  <c r="Y213" i="14"/>
  <c r="Z213" i="14"/>
  <c r="AA213" i="14"/>
  <c r="AB213" i="14"/>
  <c r="Z243" i="14"/>
  <c r="Y216" i="14"/>
  <c r="AB243" i="14"/>
  <c r="Y181" i="14"/>
  <c r="Y217" i="14"/>
  <c r="AB217" i="14"/>
  <c r="AA217" i="14"/>
  <c r="Z217" i="14"/>
  <c r="AA240" i="14"/>
  <c r="Y240" i="14"/>
  <c r="Z240" i="14"/>
  <c r="AB240" i="14"/>
  <c r="AB113" i="14"/>
  <c r="Y113" i="14"/>
  <c r="Z113" i="14"/>
  <c r="AA113" i="14"/>
  <c r="AB116" i="14"/>
  <c r="Y116" i="14"/>
  <c r="Z116" i="14"/>
  <c r="AA116" i="14"/>
  <c r="Y125" i="14"/>
  <c r="Z125" i="14"/>
  <c r="AA125" i="14"/>
  <c r="AB125" i="14"/>
  <c r="AB136" i="14"/>
  <c r="Y119" i="14"/>
  <c r="Z119" i="14"/>
  <c r="AA119" i="14"/>
  <c r="AB119" i="14"/>
  <c r="AB132" i="14"/>
  <c r="AB146" i="14"/>
  <c r="Y146" i="14"/>
  <c r="Z146" i="14"/>
  <c r="AA146" i="14"/>
  <c r="AB152" i="14"/>
  <c r="Y152" i="14"/>
  <c r="Z152" i="14"/>
  <c r="AA152" i="14"/>
  <c r="Y133" i="14"/>
  <c r="AB151" i="14"/>
  <c r="AA151" i="14"/>
  <c r="Y151" i="14"/>
  <c r="Z151" i="14"/>
  <c r="Z177" i="14"/>
  <c r="AB181" i="14"/>
  <c r="Y172" i="14"/>
  <c r="AB172" i="14"/>
  <c r="AA172" i="14"/>
  <c r="Z172" i="14"/>
  <c r="AB153" i="14"/>
  <c r="Y176" i="14"/>
  <c r="AB176" i="14"/>
  <c r="AA176" i="14"/>
  <c r="Z176" i="14"/>
  <c r="Y191" i="14"/>
  <c r="AA191" i="14"/>
  <c r="Z191" i="14"/>
  <c r="AB191" i="14"/>
  <c r="Y199" i="14"/>
  <c r="Z199" i="14"/>
  <c r="AB199" i="14"/>
  <c r="AA199" i="14"/>
  <c r="Y232" i="14"/>
  <c r="AA232" i="14"/>
  <c r="AB232" i="14"/>
  <c r="Z232" i="14"/>
  <c r="Y211" i="14"/>
  <c r="Z211" i="14"/>
  <c r="AA211" i="14"/>
  <c r="AB211" i="14"/>
  <c r="Y228" i="14"/>
  <c r="AB228" i="14"/>
  <c r="Z228" i="14"/>
  <c r="AA228" i="14"/>
  <c r="AB145" i="14"/>
  <c r="Y145" i="14"/>
  <c r="AA145" i="14"/>
  <c r="Z145" i="14"/>
  <c r="Y243" i="14"/>
  <c r="AB139" i="14"/>
  <c r="Y139" i="14"/>
  <c r="AA139" i="14"/>
  <c r="Z139" i="14"/>
  <c r="Z169" i="14"/>
  <c r="AB133" i="14"/>
  <c r="AA165" i="14"/>
  <c r="AB165" i="14"/>
  <c r="Z165" i="14"/>
  <c r="Y165" i="14"/>
  <c r="Y168" i="14"/>
  <c r="Z168" i="14"/>
  <c r="AB168" i="14"/>
  <c r="AA168" i="14"/>
  <c r="AB134" i="14"/>
  <c r="AA156" i="14"/>
  <c r="Y175" i="14"/>
  <c r="Z175" i="14"/>
  <c r="AA175" i="14"/>
  <c r="AB175" i="14"/>
  <c r="Y204" i="14"/>
  <c r="AB204" i="14"/>
  <c r="Z204" i="14"/>
  <c r="AA204" i="14"/>
  <c r="Y227" i="14"/>
  <c r="AB227" i="14"/>
  <c r="Z227" i="14"/>
  <c r="AA227" i="14"/>
  <c r="Y206" i="14"/>
  <c r="AA206" i="14"/>
  <c r="AB206" i="14"/>
  <c r="Z206" i="14"/>
  <c r="Y222" i="14"/>
  <c r="Z222" i="14"/>
  <c r="AA222" i="14"/>
  <c r="AB222" i="14"/>
  <c r="AB241" i="14"/>
  <c r="Y219" i="14"/>
  <c r="Z219" i="14"/>
  <c r="AB219" i="14"/>
  <c r="AA219" i="14"/>
  <c r="AA253" i="14"/>
  <c r="Z253" i="14"/>
  <c r="AB253" i="14"/>
  <c r="Y253" i="14"/>
  <c r="Z257" i="14"/>
  <c r="Y235" i="14"/>
  <c r="AB235" i="14"/>
  <c r="Z235" i="14"/>
  <c r="AA235" i="14"/>
  <c r="Z249" i="14"/>
  <c r="AA258" i="14"/>
  <c r="Z258" i="14"/>
  <c r="AB258" i="14"/>
  <c r="Y258" i="14"/>
  <c r="Y233" i="14"/>
  <c r="AA233" i="14"/>
  <c r="Z233" i="14"/>
  <c r="AB233" i="14"/>
  <c r="Y234" i="14"/>
  <c r="Z234" i="14"/>
  <c r="AB234" i="14"/>
  <c r="AA234" i="14"/>
  <c r="AA111" i="14"/>
  <c r="AB111" i="14"/>
  <c r="Y111" i="14"/>
  <c r="Z111" i="14"/>
  <c r="AB118" i="14"/>
  <c r="Y118" i="14"/>
  <c r="AA118" i="14"/>
  <c r="Z118" i="14"/>
  <c r="AB114" i="14"/>
  <c r="Y114" i="14"/>
  <c r="Z114" i="14"/>
  <c r="AA114" i="14"/>
  <c r="Y121" i="14"/>
  <c r="Z121" i="14"/>
  <c r="AB121" i="14"/>
  <c r="AA121" i="14"/>
  <c r="AB147" i="14"/>
  <c r="Y147" i="14"/>
  <c r="Z147" i="14"/>
  <c r="AA147" i="14"/>
  <c r="AB157" i="14"/>
  <c r="Y157" i="14"/>
  <c r="Z157" i="14"/>
  <c r="AA157" i="14"/>
  <c r="AA169" i="14"/>
  <c r="AB160" i="14"/>
  <c r="Y160" i="14"/>
  <c r="Z160" i="14"/>
  <c r="AA160" i="14"/>
  <c r="Y169" i="14"/>
  <c r="AB141" i="14"/>
  <c r="Y141" i="14"/>
  <c r="AA141" i="14"/>
  <c r="Z141" i="14"/>
  <c r="AB144" i="14"/>
  <c r="Y144" i="14"/>
  <c r="AA144" i="14"/>
  <c r="Z144" i="14"/>
  <c r="AB162" i="14"/>
  <c r="Z162" i="14"/>
  <c r="Y162" i="14"/>
  <c r="AA162" i="14"/>
  <c r="AA185" i="14"/>
  <c r="Y173" i="14"/>
  <c r="Z173" i="14"/>
  <c r="AB173" i="14"/>
  <c r="AA173" i="14"/>
  <c r="Y190" i="14"/>
  <c r="Z190" i="14"/>
  <c r="AB190" i="14"/>
  <c r="AA190" i="14"/>
  <c r="Y201" i="14"/>
  <c r="AA201" i="14"/>
  <c r="Z201" i="14"/>
  <c r="AB201" i="14"/>
  <c r="Y166" i="14"/>
  <c r="Z166" i="14"/>
  <c r="AA166" i="14"/>
  <c r="AB166" i="14"/>
  <c r="Y200" i="14"/>
  <c r="Z200" i="14"/>
  <c r="AA200" i="14"/>
  <c r="AB200" i="14"/>
  <c r="Y179" i="14"/>
  <c r="Z179" i="14"/>
  <c r="AA179" i="14"/>
  <c r="AB179" i="14"/>
  <c r="Y171" i="14"/>
  <c r="Z171" i="14"/>
  <c r="AA171" i="14"/>
  <c r="AB171" i="14"/>
  <c r="Y194" i="14"/>
  <c r="AA194" i="14"/>
  <c r="Z194" i="14"/>
  <c r="AB194" i="14"/>
  <c r="Y218" i="14"/>
  <c r="Z218" i="14"/>
  <c r="AA218" i="14"/>
  <c r="AB218" i="14"/>
  <c r="Y223" i="14"/>
  <c r="Z223" i="14"/>
  <c r="AA223" i="14"/>
  <c r="AB223" i="14"/>
  <c r="AA237" i="14"/>
  <c r="AB237" i="14"/>
  <c r="Y237" i="14"/>
  <c r="Z237" i="14"/>
  <c r="Y207" i="14"/>
  <c r="Z207" i="14"/>
  <c r="AA207" i="14"/>
  <c r="AB207" i="14"/>
  <c r="AA250" i="14"/>
  <c r="Z250" i="14"/>
  <c r="AB250" i="14"/>
  <c r="Y250" i="14"/>
  <c r="AA238" i="14"/>
  <c r="Z238" i="14"/>
  <c r="AB238" i="14"/>
  <c r="Y238" i="14"/>
  <c r="AA257" i="14"/>
  <c r="Y208" i="14"/>
  <c r="AA208" i="14"/>
  <c r="Z208" i="14"/>
  <c r="AB208" i="14"/>
  <c r="AB257" i="14"/>
  <c r="AF99" i="14"/>
  <c r="AG99" i="14" s="1"/>
  <c r="N76" i="14"/>
  <c r="V76" i="14" s="1"/>
  <c r="Q41" i="14"/>
  <c r="R41" i="14"/>
  <c r="Q46" i="14"/>
  <c r="R46" i="14"/>
  <c r="S46" i="14"/>
  <c r="T46" i="14"/>
  <c r="AG82" i="14"/>
  <c r="AD60" i="14"/>
  <c r="AF55" i="14"/>
  <c r="N108" i="14"/>
  <c r="V108" i="14" s="1"/>
  <c r="AF62" i="14"/>
  <c r="AG62" i="14" s="1"/>
  <c r="AD53" i="14"/>
  <c r="N52" i="14"/>
  <c r="V52" i="14" s="1"/>
  <c r="T47" i="14"/>
  <c r="AF110" i="14"/>
  <c r="AG110" i="14" s="1"/>
  <c r="Q57" i="14"/>
  <c r="P57" i="14"/>
  <c r="AF63" i="14"/>
  <c r="AG63" i="14" s="1"/>
  <c r="S26" i="14"/>
  <c r="N102" i="14"/>
  <c r="V102" i="14" s="1"/>
  <c r="U86" i="14"/>
  <c r="R85" i="14"/>
  <c r="AD77" i="14"/>
  <c r="Q26" i="14"/>
  <c r="N89" i="14"/>
  <c r="T86" i="14"/>
  <c r="N73" i="14"/>
  <c r="V73" i="14" s="1"/>
  <c r="U27" i="14"/>
  <c r="AD90" i="14"/>
  <c r="U40" i="14"/>
  <c r="S27" i="14"/>
  <c r="AD45" i="14"/>
  <c r="U84" i="14"/>
  <c r="S55" i="14"/>
  <c r="N105" i="14"/>
  <c r="V105" i="14" s="1"/>
  <c r="P84" i="14"/>
  <c r="N83" i="14"/>
  <c r="V83" i="14" s="1"/>
  <c r="T79" i="14"/>
  <c r="N39" i="14"/>
  <c r="V39" i="14" s="1"/>
  <c r="N34" i="14"/>
  <c r="V34" i="14" s="1"/>
  <c r="N29" i="14"/>
  <c r="N84" i="14"/>
  <c r="V84" i="14" s="1"/>
  <c r="N37" i="14"/>
  <c r="V37" i="14" s="1"/>
  <c r="N17" i="14"/>
  <c r="N90" i="14"/>
  <c r="V90" i="14" s="1"/>
  <c r="S86" i="14"/>
  <c r="N65" i="14"/>
  <c r="V65" i="14" s="1"/>
  <c r="N50" i="14"/>
  <c r="V50" i="14" s="1"/>
  <c r="P27" i="14"/>
  <c r="U24" i="14"/>
  <c r="T92" i="14"/>
  <c r="R73" i="14"/>
  <c r="U52" i="14"/>
  <c r="N38" i="14"/>
  <c r="V38" i="14" s="1"/>
  <c r="N33" i="14"/>
  <c r="V33" i="14" s="1"/>
  <c r="N79" i="14"/>
  <c r="V79" i="14" s="1"/>
  <c r="T62" i="14"/>
  <c r="S53" i="14"/>
  <c r="T52" i="14"/>
  <c r="U48" i="14"/>
  <c r="N71" i="14"/>
  <c r="V71" i="14" s="1"/>
  <c r="P52" i="14"/>
  <c r="Q25" i="14"/>
  <c r="N95" i="14"/>
  <c r="V95" i="14" s="1"/>
  <c r="O90" i="14"/>
  <c r="W90" i="14" s="1"/>
  <c r="O84" i="14"/>
  <c r="W84" i="14" s="1"/>
  <c r="O77" i="14"/>
  <c r="W77" i="14" s="1"/>
  <c r="O72" i="14"/>
  <c r="W72" i="14" s="1"/>
  <c r="N68" i="14"/>
  <c r="V68" i="14" s="1"/>
  <c r="O65" i="14"/>
  <c r="W65" i="14" s="1"/>
  <c r="N59" i="14"/>
  <c r="V59" i="14" s="1"/>
  <c r="T55" i="14"/>
  <c r="S54" i="14"/>
  <c r="N44" i="14"/>
  <c r="V44" i="14" s="1"/>
  <c r="O37" i="14"/>
  <c r="W37" i="14" s="1"/>
  <c r="O32" i="14"/>
  <c r="W32" i="14" s="1"/>
  <c r="N109" i="14"/>
  <c r="V109" i="14" s="1"/>
  <c r="O96" i="14"/>
  <c r="W96" i="14" s="1"/>
  <c r="O91" i="14"/>
  <c r="W91" i="14" s="1"/>
  <c r="O87" i="14"/>
  <c r="W87" i="14" s="1"/>
  <c r="N85" i="14"/>
  <c r="V85" i="14" s="1"/>
  <c r="N78" i="14"/>
  <c r="V78" i="14" s="1"/>
  <c r="O69" i="14"/>
  <c r="W69" i="14" s="1"/>
  <c r="O66" i="14"/>
  <c r="W66" i="14" s="1"/>
  <c r="N60" i="14"/>
  <c r="V60" i="14" s="1"/>
  <c r="N56" i="14"/>
  <c r="V56" i="14" s="1"/>
  <c r="O55" i="14"/>
  <c r="W55" i="14" s="1"/>
  <c r="N54" i="14"/>
  <c r="V54" i="14" s="1"/>
  <c r="N51" i="14"/>
  <c r="V51" i="14" s="1"/>
  <c r="O47" i="14"/>
  <c r="W47" i="14" s="1"/>
  <c r="O46" i="14"/>
  <c r="W46" i="14" s="1"/>
  <c r="N45" i="14"/>
  <c r="V45" i="14" s="1"/>
  <c r="N42" i="14"/>
  <c r="V42" i="14" s="1"/>
  <c r="N41" i="14"/>
  <c r="V41" i="14" s="1"/>
  <c r="N40" i="14"/>
  <c r="V40" i="14" s="1"/>
  <c r="O35" i="14"/>
  <c r="W35" i="14" s="1"/>
  <c r="N30" i="14"/>
  <c r="V30" i="14" s="1"/>
  <c r="N25" i="14"/>
  <c r="V25" i="14" s="1"/>
  <c r="O22" i="14"/>
  <c r="W22" i="14" s="1"/>
  <c r="O20" i="14"/>
  <c r="W20" i="14" s="1"/>
  <c r="N15" i="14"/>
  <c r="V15" i="14" s="1"/>
  <c r="N13" i="14"/>
  <c r="V13" i="14" s="1"/>
  <c r="O109" i="14"/>
  <c r="W109" i="14" s="1"/>
  <c r="O42" i="14"/>
  <c r="W42" i="14" s="1"/>
  <c r="O13" i="14"/>
  <c r="W13" i="14" s="1"/>
  <c r="O103" i="14"/>
  <c r="W103" i="14" s="1"/>
  <c r="N99" i="14"/>
  <c r="V99" i="14" s="1"/>
  <c r="Q92" i="14"/>
  <c r="O86" i="14"/>
  <c r="W86" i="14" s="1"/>
  <c r="O107" i="14"/>
  <c r="W107" i="14" s="1"/>
  <c r="N103" i="14"/>
  <c r="V103" i="14" s="1"/>
  <c r="N100" i="14"/>
  <c r="V100" i="14" s="1"/>
  <c r="N96" i="14"/>
  <c r="V96" i="14" s="1"/>
  <c r="P92" i="14"/>
  <c r="N91" i="14"/>
  <c r="V91" i="14" s="1"/>
  <c r="N87" i="14"/>
  <c r="V87" i="14" s="1"/>
  <c r="N86" i="14"/>
  <c r="V86" i="14" s="1"/>
  <c r="O79" i="14"/>
  <c r="W79" i="14" s="1"/>
  <c r="O73" i="14"/>
  <c r="W73" i="14" s="1"/>
  <c r="N69" i="14"/>
  <c r="V69" i="14" s="1"/>
  <c r="N66" i="14"/>
  <c r="V66" i="14" s="1"/>
  <c r="O61" i="14"/>
  <c r="W61" i="14" s="1"/>
  <c r="N55" i="14"/>
  <c r="V55" i="14" s="1"/>
  <c r="N53" i="14"/>
  <c r="V53" i="14" s="1"/>
  <c r="O52" i="14"/>
  <c r="W52" i="14" s="1"/>
  <c r="N47" i="14"/>
  <c r="V47" i="14" s="1"/>
  <c r="N46" i="14"/>
  <c r="N35" i="14"/>
  <c r="V35" i="14" s="1"/>
  <c r="O33" i="14"/>
  <c r="W33" i="14" s="1"/>
  <c r="N22" i="14"/>
  <c r="V22" i="14" s="1"/>
  <c r="N20" i="14"/>
  <c r="V20" i="14" s="1"/>
  <c r="O18" i="14"/>
  <c r="W18" i="14" s="1"/>
  <c r="N106" i="14"/>
  <c r="V106" i="14" s="1"/>
  <c r="O85" i="14"/>
  <c r="W85" i="14" s="1"/>
  <c r="O41" i="14"/>
  <c r="W41" i="14" s="1"/>
  <c r="O101" i="14"/>
  <c r="W101" i="14" s="1"/>
  <c r="O92" i="14"/>
  <c r="W92" i="14" s="1"/>
  <c r="O74" i="14"/>
  <c r="W74" i="14" s="1"/>
  <c r="N57" i="14"/>
  <c r="V57" i="14" s="1"/>
  <c r="O48" i="14"/>
  <c r="W48" i="14" s="1"/>
  <c r="O43" i="14"/>
  <c r="W43" i="14" s="1"/>
  <c r="O27" i="14"/>
  <c r="W27" i="14" s="1"/>
  <c r="S23" i="14"/>
  <c r="O99" i="14"/>
  <c r="W99" i="14" s="1"/>
  <c r="O45" i="14"/>
  <c r="W45" i="14" s="1"/>
  <c r="N32" i="14"/>
  <c r="V32" i="14" s="1"/>
  <c r="O88" i="14"/>
  <c r="W88" i="14" s="1"/>
  <c r="N110" i="14"/>
  <c r="V110" i="14" s="1"/>
  <c r="O104" i="14"/>
  <c r="W104" i="14" s="1"/>
  <c r="N93" i="14"/>
  <c r="V93" i="14" s="1"/>
  <c r="N88" i="14"/>
  <c r="V88" i="14" s="1"/>
  <c r="O81" i="14"/>
  <c r="W81" i="14" s="1"/>
  <c r="N80" i="14"/>
  <c r="V80" i="14" s="1"/>
  <c r="O75" i="14"/>
  <c r="W75" i="14" s="1"/>
  <c r="N74" i="14"/>
  <c r="V74" i="14" s="1"/>
  <c r="N70" i="14"/>
  <c r="V70" i="14" s="1"/>
  <c r="O67" i="14"/>
  <c r="W67" i="14" s="1"/>
  <c r="O64" i="14"/>
  <c r="W64" i="14" s="1"/>
  <c r="N63" i="14"/>
  <c r="O62" i="14"/>
  <c r="W62" i="14" s="1"/>
  <c r="N58" i="14"/>
  <c r="V58" i="14" s="1"/>
  <c r="O49" i="14"/>
  <c r="W49" i="14" s="1"/>
  <c r="N48" i="14"/>
  <c r="V48" i="14" s="1"/>
  <c r="N43" i="14"/>
  <c r="V43" i="14" s="1"/>
  <c r="O36" i="14"/>
  <c r="W36" i="14" s="1"/>
  <c r="O31" i="14"/>
  <c r="W31" i="14" s="1"/>
  <c r="N27" i="14"/>
  <c r="V27" i="14" s="1"/>
  <c r="Q23" i="14"/>
  <c r="N16" i="14"/>
  <c r="V16" i="14" s="1"/>
  <c r="O14" i="14"/>
  <c r="W14" i="14" s="1"/>
  <c r="O78" i="14"/>
  <c r="W78" i="14" s="1"/>
  <c r="N72" i="14"/>
  <c r="V72" i="14" s="1"/>
  <c r="O60" i="14"/>
  <c r="W60" i="14" s="1"/>
  <c r="O54" i="14"/>
  <c r="W54" i="14" s="1"/>
  <c r="O30" i="14"/>
  <c r="W30" i="14" s="1"/>
  <c r="P81" i="14"/>
  <c r="O80" i="14"/>
  <c r="W80" i="14" s="1"/>
  <c r="P75" i="14"/>
  <c r="O70" i="14"/>
  <c r="W70" i="14" s="1"/>
  <c r="U67" i="14"/>
  <c r="N61" i="14"/>
  <c r="V61" i="14" s="1"/>
  <c r="O58" i="14"/>
  <c r="W58" i="14" s="1"/>
  <c r="N101" i="14"/>
  <c r="V101" i="14" s="1"/>
  <c r="N92" i="14"/>
  <c r="V92" i="14" s="1"/>
  <c r="O108" i="14"/>
  <c r="W108" i="14" s="1"/>
  <c r="N104" i="14"/>
  <c r="V104" i="14" s="1"/>
  <c r="N97" i="14"/>
  <c r="V97" i="14" s="1"/>
  <c r="N94" i="14"/>
  <c r="V94" i="14" s="1"/>
  <c r="O89" i="14"/>
  <c r="W89" i="14" s="1"/>
  <c r="T84" i="14"/>
  <c r="S83" i="14"/>
  <c r="O82" i="14"/>
  <c r="W82" i="14" s="1"/>
  <c r="N81" i="14"/>
  <c r="V81" i="14" s="1"/>
  <c r="O76" i="14"/>
  <c r="W76" i="14" s="1"/>
  <c r="N75" i="14"/>
  <c r="V75" i="14" s="1"/>
  <c r="N67" i="14"/>
  <c r="V67" i="14" s="1"/>
  <c r="N64" i="14"/>
  <c r="V64" i="14" s="1"/>
  <c r="N62" i="14"/>
  <c r="V62" i="14" s="1"/>
  <c r="U59" i="14"/>
  <c r="T50" i="14"/>
  <c r="N49" i="14"/>
  <c r="V49" i="14" s="1"/>
  <c r="O39" i="14"/>
  <c r="W39" i="14" s="1"/>
  <c r="N36" i="14"/>
  <c r="V36" i="14" s="1"/>
  <c r="O34" i="14"/>
  <c r="W34" i="14" s="1"/>
  <c r="N31" i="14"/>
  <c r="V31" i="14" s="1"/>
  <c r="N28" i="14"/>
  <c r="V28" i="14" s="1"/>
  <c r="Q24" i="14"/>
  <c r="O23" i="14"/>
  <c r="W23" i="14" s="1"/>
  <c r="O21" i="14"/>
  <c r="W21" i="14" s="1"/>
  <c r="O19" i="14"/>
  <c r="W19" i="14" s="1"/>
  <c r="O98" i="14"/>
  <c r="W98" i="14" s="1"/>
  <c r="O95" i="14"/>
  <c r="W95" i="14" s="1"/>
  <c r="O83" i="14"/>
  <c r="W83" i="14" s="1"/>
  <c r="O68" i="14"/>
  <c r="W68" i="14" s="1"/>
  <c r="O59" i="14"/>
  <c r="W59" i="14" s="1"/>
  <c r="O50" i="14"/>
  <c r="W50" i="14" s="1"/>
  <c r="O44" i="14"/>
  <c r="W44" i="14" s="1"/>
  <c r="U41" i="14"/>
  <c r="N23" i="14"/>
  <c r="V23" i="14" s="1"/>
  <c r="N21" i="14"/>
  <c r="V21" i="14" s="1"/>
  <c r="N19" i="14"/>
  <c r="V19" i="14" s="1"/>
  <c r="O17" i="14"/>
  <c r="W17" i="14" s="1"/>
  <c r="O12" i="14"/>
  <c r="W12" i="14" s="1"/>
  <c r="N12" i="14"/>
  <c r="V12" i="14" s="1"/>
  <c r="Q84" i="14"/>
  <c r="T81" i="14"/>
  <c r="U79" i="14"/>
  <c r="U75" i="14"/>
  <c r="U53" i="14"/>
  <c r="S41" i="14"/>
  <c r="P26" i="14"/>
  <c r="P25" i="14"/>
  <c r="P24" i="14"/>
  <c r="T89" i="14"/>
  <c r="R79" i="14"/>
  <c r="T59" i="14"/>
  <c r="R53" i="14"/>
  <c r="S50" i="14"/>
  <c r="P41" i="14"/>
  <c r="T40" i="14"/>
  <c r="S39" i="14"/>
  <c r="P79" i="14"/>
  <c r="U63" i="14"/>
  <c r="S59" i="14"/>
  <c r="P53" i="14"/>
  <c r="R50" i="14"/>
  <c r="P39" i="14"/>
  <c r="R30" i="14"/>
  <c r="P89" i="14"/>
  <c r="U92" i="14"/>
  <c r="T63" i="14"/>
  <c r="Q30" i="14"/>
  <c r="P63" i="14"/>
  <c r="S56" i="14"/>
  <c r="P36" i="14"/>
  <c r="S84" i="14"/>
  <c r="R76" i="14"/>
  <c r="T41" i="14"/>
  <c r="U78" i="14"/>
  <c r="T66" i="14"/>
  <c r="R49" i="14"/>
  <c r="T45" i="14"/>
  <c r="V18" i="14"/>
  <c r="U82" i="14"/>
  <c r="U77" i="14"/>
  <c r="U71" i="14"/>
  <c r="Q62" i="14"/>
  <c r="R59" i="14"/>
  <c r="T57" i="14"/>
  <c r="P49" i="14"/>
  <c r="S45" i="14"/>
  <c r="R34" i="14"/>
  <c r="U20" i="14"/>
  <c r="S49" i="14"/>
  <c r="U45" i="14"/>
  <c r="U57" i="14"/>
  <c r="Q109" i="14"/>
  <c r="T82" i="14"/>
  <c r="Q77" i="14"/>
  <c r="T71" i="14"/>
  <c r="T70" i="14"/>
  <c r="P59" i="14"/>
  <c r="T58" i="14"/>
  <c r="S57" i="14"/>
  <c r="T53" i="14"/>
  <c r="R45" i="14"/>
  <c r="U44" i="14"/>
  <c r="T42" i="14"/>
  <c r="Q34" i="14"/>
  <c r="U32" i="14"/>
  <c r="V26" i="14"/>
  <c r="U21" i="14"/>
  <c r="U49" i="14"/>
  <c r="Q78" i="14"/>
  <c r="R54" i="14"/>
  <c r="U34" i="14"/>
  <c r="V14" i="14"/>
  <c r="W102" i="14"/>
  <c r="U89" i="14"/>
  <c r="P82" i="14"/>
  <c r="P71" i="14"/>
  <c r="R57" i="14"/>
  <c r="P45" i="14"/>
  <c r="T44" i="14"/>
  <c r="S42" i="14"/>
  <c r="U36" i="14"/>
  <c r="P34" i="14"/>
  <c r="P44" i="14"/>
  <c r="T83" i="14"/>
  <c r="V82" i="14"/>
  <c r="T78" i="14"/>
  <c r="T54" i="14"/>
  <c r="T49" i="14"/>
  <c r="U30" i="14"/>
  <c r="V17" i="14"/>
  <c r="AF105" i="14"/>
  <c r="AG105" i="14" s="1"/>
  <c r="AF104" i="14"/>
  <c r="AG104" i="14" s="1"/>
  <c r="AF101" i="14"/>
  <c r="AG101" i="14" s="1"/>
  <c r="AD88" i="14"/>
  <c r="AD79" i="14"/>
  <c r="AG76" i="14"/>
  <c r="AD41" i="14"/>
  <c r="AF109" i="14"/>
  <c r="AG109" i="14" s="1"/>
  <c r="AF100" i="14"/>
  <c r="AG100" i="14" s="1"/>
  <c r="AD72" i="14"/>
  <c r="AG48" i="14"/>
  <c r="AG40" i="14"/>
  <c r="AD48" i="14"/>
  <c r="AF98" i="14"/>
  <c r="AG98" i="14" s="1"/>
  <c r="AF93" i="14"/>
  <c r="AG93" i="14" s="1"/>
  <c r="AD40" i="14"/>
  <c r="AD52" i="14"/>
  <c r="AG44" i="14"/>
  <c r="AF108" i="14"/>
  <c r="AG108" i="14" s="1"/>
  <c r="AF102" i="14"/>
  <c r="AG102" i="14" s="1"/>
  <c r="AF97" i="14"/>
  <c r="AG97" i="14" s="1"/>
  <c r="AF96" i="14"/>
  <c r="AG96" i="14" s="1"/>
  <c r="AF92" i="14"/>
  <c r="AG92" i="14" s="1"/>
  <c r="AG90" i="14"/>
  <c r="AG80" i="14"/>
  <c r="AG79" i="14"/>
  <c r="AG52" i="14"/>
  <c r="AG47" i="14"/>
  <c r="AG89" i="14"/>
  <c r="AF75" i="14"/>
  <c r="AG75" i="14" s="1"/>
  <c r="AF71" i="14"/>
  <c r="AG71" i="14" s="1"/>
  <c r="AF95" i="14"/>
  <c r="AG95" i="14" s="1"/>
  <c r="AG88" i="14"/>
  <c r="AF64" i="14"/>
  <c r="AG64" i="14" s="1"/>
  <c r="AD49" i="14"/>
  <c r="AF94" i="14"/>
  <c r="AG94" i="14" s="1"/>
  <c r="AG87" i="14"/>
  <c r="AG84" i="14"/>
  <c r="AG78" i="14"/>
  <c r="AF70" i="14"/>
  <c r="AG70" i="14" s="1"/>
  <c r="AF103" i="14"/>
  <c r="AG103" i="14" s="1"/>
  <c r="AG81" i="14"/>
  <c r="AD78" i="14"/>
  <c r="AD68" i="14"/>
  <c r="AD56" i="14"/>
  <c r="AG55" i="14"/>
  <c r="AD44" i="14"/>
  <c r="P105" i="14"/>
  <c r="R105" i="14"/>
  <c r="S105" i="14"/>
  <c r="T105" i="14"/>
  <c r="U105" i="14"/>
  <c r="Q105" i="14"/>
  <c r="P103" i="14"/>
  <c r="R103" i="14"/>
  <c r="S103" i="14"/>
  <c r="T103" i="14"/>
  <c r="U103" i="14"/>
  <c r="P95" i="14"/>
  <c r="R95" i="14"/>
  <c r="S95" i="14"/>
  <c r="T95" i="14"/>
  <c r="U95" i="14"/>
  <c r="Q87" i="14"/>
  <c r="S87" i="14"/>
  <c r="T87" i="14"/>
  <c r="U87" i="14"/>
  <c r="T85" i="14"/>
  <c r="Q110" i="14"/>
  <c r="Q103" i="14"/>
  <c r="P101" i="14"/>
  <c r="R101" i="14"/>
  <c r="S101" i="14"/>
  <c r="T101" i="14"/>
  <c r="U101" i="14"/>
  <c r="Q95" i="14"/>
  <c r="P93" i="14"/>
  <c r="R93" i="14"/>
  <c r="S93" i="14"/>
  <c r="U93" i="14"/>
  <c r="T93" i="14"/>
  <c r="S90" i="14"/>
  <c r="R87" i="14"/>
  <c r="AF86" i="14"/>
  <c r="AG86" i="14" s="1"/>
  <c r="AD86" i="14"/>
  <c r="Q80" i="14"/>
  <c r="P80" i="14"/>
  <c r="R80" i="14"/>
  <c r="S80" i="14"/>
  <c r="U80" i="14"/>
  <c r="P96" i="14"/>
  <c r="R96" i="14"/>
  <c r="S96" i="14"/>
  <c r="U96" i="14"/>
  <c r="T96" i="14"/>
  <c r="U91" i="14"/>
  <c r="P91" i="14"/>
  <c r="Q91" i="14"/>
  <c r="R91" i="14"/>
  <c r="Q90" i="14"/>
  <c r="T88" i="14"/>
  <c r="P88" i="14"/>
  <c r="Q88" i="14"/>
  <c r="R110" i="14"/>
  <c r="S110" i="14"/>
  <c r="T110" i="14"/>
  <c r="AD74" i="14"/>
  <c r="AF74" i="14"/>
  <c r="AG74" i="14" s="1"/>
  <c r="P107" i="14"/>
  <c r="R107" i="14"/>
  <c r="S107" i="14"/>
  <c r="T107" i="14"/>
  <c r="Q101" i="14"/>
  <c r="P99" i="14"/>
  <c r="R99" i="14"/>
  <c r="S99" i="14"/>
  <c r="T99" i="14"/>
  <c r="U99" i="14"/>
  <c r="AF91" i="14"/>
  <c r="AG91" i="14" s="1"/>
  <c r="V89" i="14"/>
  <c r="U88" i="14"/>
  <c r="R90" i="14"/>
  <c r="T90" i="14"/>
  <c r="U90" i="14"/>
  <c r="AF83" i="14"/>
  <c r="AG83" i="14" s="1"/>
  <c r="P104" i="14"/>
  <c r="R104" i="14"/>
  <c r="S104" i="14"/>
  <c r="T104" i="14"/>
  <c r="U104" i="14"/>
  <c r="W110" i="14"/>
  <c r="U107" i="14"/>
  <c r="W106" i="14"/>
  <c r="P108" i="14"/>
  <c r="R108" i="14"/>
  <c r="S108" i="14"/>
  <c r="T108" i="14"/>
  <c r="Q107" i="14"/>
  <c r="AF106" i="14"/>
  <c r="AG106" i="14" s="1"/>
  <c r="Q104" i="14"/>
  <c r="P102" i="14"/>
  <c r="R102" i="14"/>
  <c r="S102" i="14"/>
  <c r="U102" i="14"/>
  <c r="T102" i="14"/>
  <c r="Q96" i="14"/>
  <c r="P94" i="14"/>
  <c r="R94" i="14"/>
  <c r="S94" i="14"/>
  <c r="T94" i="14"/>
  <c r="U94" i="14"/>
  <c r="AD91" i="14"/>
  <c r="S88" i="14"/>
  <c r="AF85" i="14"/>
  <c r="AG85" i="14" s="1"/>
  <c r="AD85" i="14"/>
  <c r="P106" i="14"/>
  <c r="R106" i="14"/>
  <c r="S106" i="14"/>
  <c r="T106" i="14"/>
  <c r="P98" i="14"/>
  <c r="R98" i="14"/>
  <c r="S98" i="14"/>
  <c r="T98" i="14"/>
  <c r="U98" i="14"/>
  <c r="R88" i="14"/>
  <c r="S85" i="14"/>
  <c r="U85" i="14"/>
  <c r="P85" i="14"/>
  <c r="U110" i="14"/>
  <c r="Q106" i="14"/>
  <c r="P97" i="14"/>
  <c r="R97" i="14"/>
  <c r="T97" i="14"/>
  <c r="S97" i="14"/>
  <c r="U97" i="14"/>
  <c r="P109" i="14"/>
  <c r="R109" i="14"/>
  <c r="S109" i="14"/>
  <c r="T109" i="14"/>
  <c r="Q108" i="14"/>
  <c r="AF107" i="14"/>
  <c r="AG107" i="14" s="1"/>
  <c r="Q102" i="14"/>
  <c r="P100" i="14"/>
  <c r="R100" i="14"/>
  <c r="S100" i="14"/>
  <c r="T100" i="14"/>
  <c r="U100" i="14"/>
  <c r="Q94" i="14"/>
  <c r="T91" i="14"/>
  <c r="AD81" i="14"/>
  <c r="R81" i="14"/>
  <c r="S77" i="14"/>
  <c r="R77" i="14"/>
  <c r="T77" i="14"/>
  <c r="AD67" i="14"/>
  <c r="AF67" i="14"/>
  <c r="AG67" i="14" s="1"/>
  <c r="R83" i="14"/>
  <c r="S72" i="14"/>
  <c r="R72" i="14"/>
  <c r="U72" i="14"/>
  <c r="S65" i="14"/>
  <c r="T65" i="14"/>
  <c r="U65" i="14"/>
  <c r="Q65" i="14"/>
  <c r="R86" i="14"/>
  <c r="P83" i="14"/>
  <c r="AD80" i="14"/>
  <c r="S74" i="14"/>
  <c r="P74" i="14"/>
  <c r="Q74" i="14"/>
  <c r="U74" i="14"/>
  <c r="AF65" i="14"/>
  <c r="AG65" i="14" s="1"/>
  <c r="AD65" i="14"/>
  <c r="S64" i="14"/>
  <c r="P64" i="14"/>
  <c r="Q64" i="14"/>
  <c r="R64" i="14"/>
  <c r="U64" i="14"/>
  <c r="S61" i="14"/>
  <c r="P61" i="14"/>
  <c r="Q61" i="14"/>
  <c r="R61" i="14"/>
  <c r="T61" i="14"/>
  <c r="S60" i="14"/>
  <c r="Q60" i="14"/>
  <c r="R60" i="14"/>
  <c r="T60" i="14"/>
  <c r="U60" i="14"/>
  <c r="P60" i="14"/>
  <c r="AD89" i="14"/>
  <c r="S89" i="14"/>
  <c r="S92" i="14"/>
  <c r="R89" i="14"/>
  <c r="Q86" i="14"/>
  <c r="AD84" i="14"/>
  <c r="S82" i="14"/>
  <c r="AD76" i="14"/>
  <c r="T72" i="14"/>
  <c r="S70" i="14"/>
  <c r="U70" i="14"/>
  <c r="P70" i="14"/>
  <c r="R70" i="14"/>
  <c r="AD59" i="14"/>
  <c r="AF59" i="14"/>
  <c r="AG59" i="14" s="1"/>
  <c r="AD87" i="14"/>
  <c r="AD82" i="14"/>
  <c r="R82" i="14"/>
  <c r="U81" i="14"/>
  <c r="S79" i="14"/>
  <c r="T74" i="14"/>
  <c r="AF73" i="14"/>
  <c r="AG73" i="14" s="1"/>
  <c r="AD73" i="14"/>
  <c r="Q72" i="14"/>
  <c r="W71" i="14"/>
  <c r="S69" i="14"/>
  <c r="P69" i="14"/>
  <c r="Q69" i="14"/>
  <c r="R69" i="14"/>
  <c r="T69" i="14"/>
  <c r="R65" i="14"/>
  <c r="W63" i="14"/>
  <c r="V63" i="14"/>
  <c r="S75" i="14"/>
  <c r="Q75" i="14"/>
  <c r="S73" i="14"/>
  <c r="T73" i="14"/>
  <c r="U73" i="14"/>
  <c r="Q73" i="14"/>
  <c r="S68" i="14"/>
  <c r="R68" i="14"/>
  <c r="T68" i="14"/>
  <c r="U68" i="14"/>
  <c r="P68" i="14"/>
  <c r="U83" i="14"/>
  <c r="S81" i="14"/>
  <c r="S78" i="14"/>
  <c r="P78" i="14"/>
  <c r="S76" i="14"/>
  <c r="P76" i="14"/>
  <c r="Q76" i="14"/>
  <c r="U76" i="14"/>
  <c r="T75" i="14"/>
  <c r="S67" i="14"/>
  <c r="P67" i="14"/>
  <c r="Q67" i="14"/>
  <c r="T67" i="14"/>
  <c r="Q51" i="14"/>
  <c r="U51" i="14"/>
  <c r="P51" i="14"/>
  <c r="R51" i="14"/>
  <c r="S51" i="14"/>
  <c r="T51" i="14"/>
  <c r="AF43" i="14"/>
  <c r="AG43" i="14" s="1"/>
  <c r="AD43" i="14"/>
  <c r="R62" i="14"/>
  <c r="AG72" i="14"/>
  <c r="U66" i="14"/>
  <c r="P62" i="14"/>
  <c r="S58" i="14"/>
  <c r="AG57" i="14"/>
  <c r="AD57" i="14"/>
  <c r="AF51" i="14"/>
  <c r="AG51" i="14" s="1"/>
  <c r="AD51" i="14"/>
  <c r="T48" i="14"/>
  <c r="T43" i="14"/>
  <c r="AG69" i="14"/>
  <c r="AG61" i="14"/>
  <c r="AF50" i="14"/>
  <c r="AG50" i="14" s="1"/>
  <c r="AD50" i="14"/>
  <c r="AF46" i="14"/>
  <c r="AG46" i="14" s="1"/>
  <c r="AD37" i="14"/>
  <c r="AF37" i="14"/>
  <c r="AG37" i="14" s="1"/>
  <c r="AD69" i="14"/>
  <c r="AG66" i="14"/>
  <c r="R66" i="14"/>
  <c r="AD61" i="14"/>
  <c r="Q55" i="14"/>
  <c r="P55" i="14"/>
  <c r="R55" i="14"/>
  <c r="AD46" i="14"/>
  <c r="R71" i="14"/>
  <c r="AD66" i="14"/>
  <c r="Q66" i="14"/>
  <c r="R63" i="14"/>
  <c r="AD58" i="14"/>
  <c r="AD24" i="14"/>
  <c r="AF24" i="14"/>
  <c r="AG24" i="14" s="1"/>
  <c r="Q71" i="14"/>
  <c r="AG68" i="14"/>
  <c r="P66" i="14"/>
  <c r="Q63" i="14"/>
  <c r="U62" i="14"/>
  <c r="AG60" i="14"/>
  <c r="AF54" i="14"/>
  <c r="AG54" i="14" s="1"/>
  <c r="Q58" i="14"/>
  <c r="P58" i="14"/>
  <c r="U58" i="14"/>
  <c r="Q56" i="14"/>
  <c r="T56" i="14"/>
  <c r="U56" i="14"/>
  <c r="P56" i="14"/>
  <c r="Q48" i="14"/>
  <c r="R48" i="14"/>
  <c r="S48" i="14"/>
  <c r="Q43" i="14"/>
  <c r="U43" i="14"/>
  <c r="P43" i="14"/>
  <c r="R43" i="14"/>
  <c r="AD38" i="14"/>
  <c r="AF38" i="14"/>
  <c r="AG38" i="14" s="1"/>
  <c r="T37" i="14"/>
  <c r="P37" i="14"/>
  <c r="Q37" i="14"/>
  <c r="T31" i="14"/>
  <c r="R31" i="14"/>
  <c r="U31" i="14"/>
  <c r="Q31" i="14"/>
  <c r="Q19" i="14"/>
  <c r="R19" i="14"/>
  <c r="S19" i="14"/>
  <c r="T19" i="14"/>
  <c r="U19" i="14"/>
  <c r="P19" i="14"/>
  <c r="P54" i="14"/>
  <c r="AG53" i="14"/>
  <c r="U50" i="14"/>
  <c r="P46" i="14"/>
  <c r="AG45" i="14"/>
  <c r="U42" i="14"/>
  <c r="S40" i="14"/>
  <c r="T35" i="14"/>
  <c r="R35" i="14"/>
  <c r="U35" i="14"/>
  <c r="Q35" i="14"/>
  <c r="AD33" i="14"/>
  <c r="AF33" i="14"/>
  <c r="AG33" i="14" s="1"/>
  <c r="T33" i="14"/>
  <c r="P33" i="14"/>
  <c r="Q33" i="14"/>
  <c r="AD30" i="14"/>
  <c r="AF30" i="14"/>
  <c r="AG30" i="14" s="1"/>
  <c r="U47" i="14"/>
  <c r="AG42" i="14"/>
  <c r="R40" i="14"/>
  <c r="U37" i="14"/>
  <c r="AD34" i="14"/>
  <c r="AF34" i="14"/>
  <c r="AG34" i="14" s="1"/>
  <c r="Q15" i="14"/>
  <c r="R15" i="14"/>
  <c r="S15" i="14"/>
  <c r="T15" i="14"/>
  <c r="U15" i="14"/>
  <c r="P15" i="14"/>
  <c r="P40" i="14"/>
  <c r="AD39" i="14"/>
  <c r="AF39" i="14"/>
  <c r="AG39" i="14" s="1"/>
  <c r="T38" i="14"/>
  <c r="S38" i="14"/>
  <c r="S37" i="14"/>
  <c r="S31" i="14"/>
  <c r="T29" i="14"/>
  <c r="P29" i="14"/>
  <c r="Q29" i="14"/>
  <c r="R29" i="14"/>
  <c r="S29" i="14"/>
  <c r="R28" i="14"/>
  <c r="T28" i="14"/>
  <c r="P28" i="14"/>
  <c r="Q28" i="14"/>
  <c r="S28" i="14"/>
  <c r="U28" i="14"/>
  <c r="S47" i="14"/>
  <c r="V46" i="14"/>
  <c r="AD42" i="14"/>
  <c r="R42" i="14"/>
  <c r="U38" i="14"/>
  <c r="R37" i="14"/>
  <c r="S35" i="14"/>
  <c r="S33" i="14"/>
  <c r="T32" i="14"/>
  <c r="P32" i="14"/>
  <c r="R32" i="14"/>
  <c r="S32" i="14"/>
  <c r="P31" i="14"/>
  <c r="U54" i="14"/>
  <c r="S52" i="14"/>
  <c r="P50" i="14"/>
  <c r="AG49" i="14"/>
  <c r="AD47" i="14"/>
  <c r="R47" i="14"/>
  <c r="U46" i="14"/>
  <c r="S44" i="14"/>
  <c r="P42" i="14"/>
  <c r="AG41" i="14"/>
  <c r="R38" i="14"/>
  <c r="T36" i="14"/>
  <c r="R36" i="14"/>
  <c r="S36" i="14"/>
  <c r="P35" i="14"/>
  <c r="R33" i="14"/>
  <c r="R22" i="14"/>
  <c r="S22" i="14"/>
  <c r="T22" i="14"/>
  <c r="P22" i="14"/>
  <c r="Q22" i="14"/>
  <c r="U22" i="14"/>
  <c r="R52" i="14"/>
  <c r="P47" i="14"/>
  <c r="R44" i="14"/>
  <c r="T39" i="14"/>
  <c r="U39" i="14"/>
  <c r="Q39" i="14"/>
  <c r="Q38" i="14"/>
  <c r="S34" i="14"/>
  <c r="S30" i="14"/>
  <c r="V29" i="14"/>
  <c r="R27" i="14"/>
  <c r="T27" i="14"/>
  <c r="AD23" i="14"/>
  <c r="AF23" i="14"/>
  <c r="AG23" i="14" s="1"/>
  <c r="AD25" i="14"/>
  <c r="AF25" i="14"/>
  <c r="AG25" i="14" s="1"/>
  <c r="P30" i="14"/>
  <c r="AD29" i="14"/>
  <c r="AF29" i="14"/>
  <c r="AG29" i="14" s="1"/>
  <c r="AD26" i="14"/>
  <c r="AF26" i="14"/>
  <c r="AG26" i="14" s="1"/>
  <c r="Q18" i="14"/>
  <c r="R18" i="14"/>
  <c r="S18" i="14"/>
  <c r="T18" i="14"/>
  <c r="U18" i="14"/>
  <c r="Q14" i="14"/>
  <c r="R14" i="14"/>
  <c r="S14" i="14"/>
  <c r="T14" i="14"/>
  <c r="U14" i="14"/>
  <c r="AD27" i="14"/>
  <c r="AF27" i="14"/>
  <c r="AG27" i="14" s="1"/>
  <c r="V24" i="14"/>
  <c r="R23" i="14"/>
  <c r="T23" i="14"/>
  <c r="AD21" i="14"/>
  <c r="AF21" i="14"/>
  <c r="AG21" i="14" s="1"/>
  <c r="Q21" i="14"/>
  <c r="R21" i="14"/>
  <c r="S21" i="14"/>
  <c r="T21" i="14"/>
  <c r="AD36" i="14"/>
  <c r="AF36" i="14"/>
  <c r="AG36" i="14" s="1"/>
  <c r="AD32" i="14"/>
  <c r="AF32" i="14"/>
  <c r="AG32" i="14" s="1"/>
  <c r="AD28" i="14"/>
  <c r="AF28" i="14"/>
  <c r="AG28" i="14" s="1"/>
  <c r="R24" i="14"/>
  <c r="T24" i="14"/>
  <c r="U23" i="14"/>
  <c r="Q17" i="14"/>
  <c r="R17" i="14"/>
  <c r="S17" i="14"/>
  <c r="T17" i="14"/>
  <c r="U17" i="14"/>
  <c r="Q13" i="14"/>
  <c r="R13" i="14"/>
  <c r="S13" i="14"/>
  <c r="T13" i="14"/>
  <c r="U13" i="14"/>
  <c r="R25" i="14"/>
  <c r="T25" i="14"/>
  <c r="AD35" i="14"/>
  <c r="AF35" i="14"/>
  <c r="AG35" i="14" s="1"/>
  <c r="AD31" i="14"/>
  <c r="AF31" i="14"/>
  <c r="AG31" i="14" s="1"/>
  <c r="R26" i="14"/>
  <c r="T26" i="14"/>
  <c r="U25" i="14"/>
  <c r="AD22" i="14"/>
  <c r="AF22" i="14"/>
  <c r="AG22" i="14" s="1"/>
  <c r="AD20" i="14"/>
  <c r="AF20" i="14"/>
  <c r="AG20" i="14" s="1"/>
  <c r="Q20" i="14"/>
  <c r="R20" i="14"/>
  <c r="S20" i="14"/>
  <c r="T20" i="14"/>
  <c r="Q16" i="14"/>
  <c r="R16" i="14"/>
  <c r="S16" i="14"/>
  <c r="T16" i="14"/>
  <c r="U16" i="14"/>
  <c r="Q12" i="14"/>
  <c r="R12" i="14"/>
  <c r="S12" i="14"/>
  <c r="T12" i="14"/>
  <c r="U12" i="14"/>
  <c r="AF19" i="14"/>
  <c r="AG19" i="14" s="1"/>
  <c r="AF18" i="14"/>
  <c r="AG18" i="14" s="1"/>
  <c r="AF17" i="14"/>
  <c r="AG17" i="14" s="1"/>
  <c r="AF16" i="14"/>
  <c r="AG16" i="14" s="1"/>
  <c r="AF15" i="14"/>
  <c r="AG15" i="14" s="1"/>
  <c r="AF14" i="14"/>
  <c r="AG14" i="14" s="1"/>
  <c r="AF13" i="14"/>
  <c r="AG13" i="14" s="1"/>
  <c r="AF12" i="14"/>
  <c r="AG12" i="14" s="1"/>
  <c r="K11" i="14"/>
  <c r="M11" i="14"/>
  <c r="AG10" i="14"/>
  <c r="AH134" i="14" l="1"/>
  <c r="AH259" i="14"/>
  <c r="AH124" i="14"/>
  <c r="AH247" i="14"/>
  <c r="AH249" i="14"/>
  <c r="AH164" i="14"/>
  <c r="AH185" i="14"/>
  <c r="AH243" i="14"/>
  <c r="AH245" i="14"/>
  <c r="AH255" i="14"/>
  <c r="AH251" i="14"/>
  <c r="AH216" i="14"/>
  <c r="AH260" i="14"/>
  <c r="AH120" i="14"/>
  <c r="AH126" i="14"/>
  <c r="AH256" i="14"/>
  <c r="AH244" i="14"/>
  <c r="AH248" i="14"/>
  <c r="AH252" i="14"/>
  <c r="AH250" i="14"/>
  <c r="AH258" i="14"/>
  <c r="AH235" i="14"/>
  <c r="AH228" i="14"/>
  <c r="AH232" i="14"/>
  <c r="AH191" i="14"/>
  <c r="AH133" i="14"/>
  <c r="AH257" i="14"/>
  <c r="AH156" i="14"/>
  <c r="AH150" i="14"/>
  <c r="AH192" i="14"/>
  <c r="AH230" i="14"/>
  <c r="AH189" i="14"/>
  <c r="AH155" i="14"/>
  <c r="AH123" i="14"/>
  <c r="AH161" i="14"/>
  <c r="AH205" i="14"/>
  <c r="AH242" i="14"/>
  <c r="AH215" i="14"/>
  <c r="AH188" i="14"/>
  <c r="AH148" i="14"/>
  <c r="AH147" i="14"/>
  <c r="AH111" i="14"/>
  <c r="AH168" i="14"/>
  <c r="AH151" i="14"/>
  <c r="AH119" i="14"/>
  <c r="AH116" i="14"/>
  <c r="AH240" i="14"/>
  <c r="AH224" i="14"/>
  <c r="AH196" i="14"/>
  <c r="AH220" i="14"/>
  <c r="AH137" i="14"/>
  <c r="AH132" i="14"/>
  <c r="AH207" i="14"/>
  <c r="AH223" i="14"/>
  <c r="AH194" i="14"/>
  <c r="AH179" i="14"/>
  <c r="AH166" i="14"/>
  <c r="AH190" i="14"/>
  <c r="AH141" i="14"/>
  <c r="AH233" i="14"/>
  <c r="AH222" i="14"/>
  <c r="AH227" i="14"/>
  <c r="AH175" i="14"/>
  <c r="AH146" i="14"/>
  <c r="AH225" i="14"/>
  <c r="AH231" i="14"/>
  <c r="AH195" i="14"/>
  <c r="AH182" i="14"/>
  <c r="AH197" i="14"/>
  <c r="AH142" i="14"/>
  <c r="AH170" i="14"/>
  <c r="AH246" i="14"/>
  <c r="AH183" i="14"/>
  <c r="AH193" i="14"/>
  <c r="AH178" i="14"/>
  <c r="AH237" i="14"/>
  <c r="AH169" i="14"/>
  <c r="AH157" i="14"/>
  <c r="AH172" i="14"/>
  <c r="AH113" i="14"/>
  <c r="AH143" i="14"/>
  <c r="AH136" i="14"/>
  <c r="AH209" i="14"/>
  <c r="AH174" i="14"/>
  <c r="AH186" i="14"/>
  <c r="AH122" i="14"/>
  <c r="AH115" i="14"/>
  <c r="AH241" i="14"/>
  <c r="AH159" i="14"/>
  <c r="AH177" i="14"/>
  <c r="AH208" i="14"/>
  <c r="AH118" i="14"/>
  <c r="AH219" i="14"/>
  <c r="AH125" i="14"/>
  <c r="AH217" i="14"/>
  <c r="AH127" i="14"/>
  <c r="AH236" i="14"/>
  <c r="AH153" i="14"/>
  <c r="AH129" i="14"/>
  <c r="AH128" i="14"/>
  <c r="AH212" i="14"/>
  <c r="AH163" i="14"/>
  <c r="AH210" i="14"/>
  <c r="AH218" i="14"/>
  <c r="AH171" i="14"/>
  <c r="AH200" i="14"/>
  <c r="AH201" i="14"/>
  <c r="AH173" i="14"/>
  <c r="AH144" i="14"/>
  <c r="AH121" i="14"/>
  <c r="AH234" i="14"/>
  <c r="AH253" i="14"/>
  <c r="AH206" i="14"/>
  <c r="AH204" i="14"/>
  <c r="AH145" i="14"/>
  <c r="AH152" i="14"/>
  <c r="AH181" i="14"/>
  <c r="AH213" i="14"/>
  <c r="AH214" i="14"/>
  <c r="AH203" i="14"/>
  <c r="AH180" i="14"/>
  <c r="AH187" i="14"/>
  <c r="AH154" i="14"/>
  <c r="AH138" i="14"/>
  <c r="AH239" i="14"/>
  <c r="AH135" i="14"/>
  <c r="AH184" i="14"/>
  <c r="AH117" i="14"/>
  <c r="AH238" i="14"/>
  <c r="AH160" i="14"/>
  <c r="AH211" i="14"/>
  <c r="AH199" i="14"/>
  <c r="AH176" i="14"/>
  <c r="AH149" i="14"/>
  <c r="AH254" i="14"/>
  <c r="AH229" i="14"/>
  <c r="AH221" i="14"/>
  <c r="AH198" i="14"/>
  <c r="AH202" i="14"/>
  <c r="AH130" i="14"/>
  <c r="AH112" i="14"/>
  <c r="AH162" i="14"/>
  <c r="AH114" i="14"/>
  <c r="AH165" i="14"/>
  <c r="AH139" i="14"/>
  <c r="AH167" i="14"/>
  <c r="AH131" i="14"/>
  <c r="AH158" i="14"/>
  <c r="AH140" i="14"/>
  <c r="AH226" i="14"/>
  <c r="Z53" i="14"/>
  <c r="Y53" i="14"/>
  <c r="AA53" i="14"/>
  <c r="Z59" i="14"/>
  <c r="Z49" i="14"/>
  <c r="AB59" i="14"/>
  <c r="AB57" i="14"/>
  <c r="AB77" i="14"/>
  <c r="Y59" i="14"/>
  <c r="AB92" i="14"/>
  <c r="Y26" i="14"/>
  <c r="AB27" i="14"/>
  <c r="Z72" i="14"/>
  <c r="Y84" i="14"/>
  <c r="O11" i="14"/>
  <c r="AB49" i="14"/>
  <c r="Y49" i="14"/>
  <c r="Z44" i="14"/>
  <c r="AB87" i="14"/>
  <c r="AB14" i="14"/>
  <c r="Z79" i="14"/>
  <c r="AB53" i="14"/>
  <c r="Y18" i="14"/>
  <c r="AA21" i="14"/>
  <c r="AB75" i="14"/>
  <c r="Y110" i="14"/>
  <c r="Z26" i="14"/>
  <c r="AA59" i="14"/>
  <c r="AA45" i="14"/>
  <c r="AB41" i="14"/>
  <c r="AA57" i="14"/>
  <c r="Z57" i="14"/>
  <c r="AA77" i="14"/>
  <c r="Z39" i="14"/>
  <c r="AB72" i="14"/>
  <c r="AA49" i="14"/>
  <c r="AB44" i="14"/>
  <c r="AA18" i="14"/>
  <c r="AA25" i="14"/>
  <c r="AB26" i="14"/>
  <c r="Z23" i="14"/>
  <c r="AA44" i="14"/>
  <c r="Y63" i="14"/>
  <c r="Y72" i="14"/>
  <c r="AB82" i="14"/>
  <c r="Y86" i="14"/>
  <c r="AA82" i="14"/>
  <c r="Z13" i="14"/>
  <c r="AB65" i="14"/>
  <c r="Y14" i="14"/>
  <c r="AA26" i="14"/>
  <c r="Y45" i="14"/>
  <c r="Y48" i="14"/>
  <c r="Y57" i="14"/>
  <c r="AB45" i="14"/>
  <c r="Z65" i="14"/>
  <c r="AA65" i="14"/>
  <c r="AA72" i="14"/>
  <c r="AB71" i="14"/>
  <c r="AA34" i="14"/>
  <c r="Z45" i="14"/>
  <c r="Y41" i="14"/>
  <c r="Z41" i="14"/>
  <c r="Y77" i="14"/>
  <c r="Z77" i="14"/>
  <c r="AA110" i="14"/>
  <c r="AA24" i="14"/>
  <c r="AA41" i="14"/>
  <c r="Z71" i="14"/>
  <c r="Z73" i="14"/>
  <c r="AB18" i="14"/>
  <c r="Y20" i="14"/>
  <c r="AA27" i="14"/>
  <c r="AA17" i="14"/>
  <c r="Y38" i="14"/>
  <c r="Z34" i="14"/>
  <c r="Z81" i="14"/>
  <c r="AA71" i="14"/>
  <c r="AA87" i="14"/>
  <c r="Z18" i="14"/>
  <c r="Y39" i="14"/>
  <c r="Z36" i="14"/>
  <c r="AB36" i="14"/>
  <c r="AA20" i="14"/>
  <c r="Y34" i="14"/>
  <c r="Z75" i="14"/>
  <c r="AB110" i="14"/>
  <c r="AA12" i="14"/>
  <c r="Y12" i="14"/>
  <c r="AB25" i="14"/>
  <c r="Z25" i="14"/>
  <c r="Y21" i="14"/>
  <c r="Y79" i="14"/>
  <c r="AA73" i="14"/>
  <c r="Y23" i="14"/>
  <c r="AA23" i="14"/>
  <c r="Z89" i="14"/>
  <c r="AB73" i="14"/>
  <c r="Y92" i="14"/>
  <c r="AB90" i="14"/>
  <c r="Z15" i="14"/>
  <c r="AA15" i="14"/>
  <c r="AB15" i="14"/>
  <c r="Y15" i="14"/>
  <c r="Y16" i="14"/>
  <c r="Z12" i="14"/>
  <c r="Z47" i="14"/>
  <c r="AB47" i="14"/>
  <c r="Y47" i="14"/>
  <c r="AA47" i="14"/>
  <c r="AB31" i="14"/>
  <c r="Y31" i="14"/>
  <c r="Z31" i="14"/>
  <c r="AA31" i="14"/>
  <c r="AB21" i="14"/>
  <c r="Y29" i="14"/>
  <c r="AA29" i="14"/>
  <c r="AB29" i="14"/>
  <c r="Z29" i="14"/>
  <c r="Z40" i="14"/>
  <c r="Y40" i="14"/>
  <c r="AA40" i="14"/>
  <c r="AB40" i="14"/>
  <c r="AB20" i="14"/>
  <c r="AB39" i="14"/>
  <c r="Z17" i="14"/>
  <c r="AB38" i="14"/>
  <c r="AB23" i="14"/>
  <c r="Y44" i="14"/>
  <c r="Z48" i="14"/>
  <c r="AB69" i="14"/>
  <c r="Z69" i="14"/>
  <c r="AA69" i="14"/>
  <c r="Y69" i="14"/>
  <c r="Y100" i="14"/>
  <c r="AA100" i="14"/>
  <c r="AB100" i="14"/>
  <c r="Z100" i="14"/>
  <c r="Z92" i="14"/>
  <c r="Y73" i="14"/>
  <c r="Y75" i="14"/>
  <c r="Y82" i="14"/>
  <c r="Y89" i="14"/>
  <c r="Z84" i="14"/>
  <c r="Z110" i="14"/>
  <c r="Z21" i="14"/>
  <c r="Y27" i="14"/>
  <c r="Z56" i="14"/>
  <c r="AA56" i="14"/>
  <c r="Y56" i="14"/>
  <c r="AB56" i="14"/>
  <c r="AB66" i="14"/>
  <c r="AA66" i="14"/>
  <c r="Y66" i="14"/>
  <c r="Z66" i="14"/>
  <c r="Z38" i="14"/>
  <c r="AB62" i="14"/>
  <c r="Y62" i="14"/>
  <c r="Z62" i="14"/>
  <c r="AA62" i="14"/>
  <c r="Z51" i="14"/>
  <c r="Y51" i="14"/>
  <c r="AB51" i="14"/>
  <c r="AA51" i="14"/>
  <c r="Y65" i="14"/>
  <c r="Z63" i="14"/>
  <c r="AB61" i="14"/>
  <c r="Y61" i="14"/>
  <c r="Z61" i="14"/>
  <c r="AA61" i="14"/>
  <c r="Y85" i="14"/>
  <c r="Z85" i="14"/>
  <c r="AA85" i="14"/>
  <c r="AB85" i="14"/>
  <c r="Y98" i="14"/>
  <c r="AA98" i="14"/>
  <c r="AB98" i="14"/>
  <c r="Z98" i="14"/>
  <c r="AA79" i="14"/>
  <c r="Y96" i="14"/>
  <c r="AA96" i="14"/>
  <c r="AB96" i="14"/>
  <c r="Z96" i="14"/>
  <c r="AB79" i="14"/>
  <c r="Z82" i="14"/>
  <c r="Y95" i="14"/>
  <c r="AA95" i="14"/>
  <c r="AB95" i="14"/>
  <c r="Z95" i="14"/>
  <c r="AA38" i="14"/>
  <c r="Z50" i="14"/>
  <c r="AA50" i="14"/>
  <c r="AB50" i="14"/>
  <c r="Y50" i="14"/>
  <c r="AA28" i="14"/>
  <c r="Z28" i="14"/>
  <c r="Y28" i="14"/>
  <c r="AB28" i="14"/>
  <c r="Z20" i="14"/>
  <c r="Z14" i="14"/>
  <c r="Z42" i="14"/>
  <c r="AA42" i="14"/>
  <c r="AB42" i="14"/>
  <c r="Y42" i="14"/>
  <c r="AA32" i="14"/>
  <c r="Z32" i="14"/>
  <c r="Y32" i="14"/>
  <c r="AB32" i="14"/>
  <c r="AB13" i="14"/>
  <c r="AB24" i="14"/>
  <c r="Z46" i="14"/>
  <c r="Y46" i="14"/>
  <c r="AA46" i="14"/>
  <c r="AB46" i="14"/>
  <c r="AA37" i="14"/>
  <c r="AB37" i="14"/>
  <c r="Y37" i="14"/>
  <c r="Z37" i="14"/>
  <c r="AB63" i="14"/>
  <c r="Y83" i="14"/>
  <c r="Z83" i="14"/>
  <c r="AA83" i="14"/>
  <c r="AB83" i="14"/>
  <c r="AA81" i="14"/>
  <c r="Y107" i="14"/>
  <c r="AA107" i="14"/>
  <c r="AB107" i="14"/>
  <c r="Z107" i="14"/>
  <c r="AB86" i="14"/>
  <c r="AB84" i="14"/>
  <c r="AB60" i="14"/>
  <c r="Y60" i="14"/>
  <c r="AA60" i="14"/>
  <c r="Z60" i="14"/>
  <c r="AA14" i="14"/>
  <c r="Y13" i="14"/>
  <c r="Y25" i="14"/>
  <c r="AA39" i="14"/>
  <c r="AA13" i="14"/>
  <c r="Z24" i="14"/>
  <c r="Z43" i="14"/>
  <c r="Y43" i="14"/>
  <c r="AA43" i="14"/>
  <c r="AB43" i="14"/>
  <c r="Y71" i="14"/>
  <c r="AB76" i="14"/>
  <c r="Z76" i="14"/>
  <c r="AA76" i="14"/>
  <c r="Y76" i="14"/>
  <c r="AB68" i="14"/>
  <c r="Y68" i="14"/>
  <c r="AA68" i="14"/>
  <c r="Z68" i="14"/>
  <c r="Y81" i="14"/>
  <c r="Y108" i="14"/>
  <c r="AA108" i="14"/>
  <c r="AB108" i="14"/>
  <c r="Z108" i="14"/>
  <c r="Y99" i="14"/>
  <c r="AA99" i="14"/>
  <c r="AB99" i="14"/>
  <c r="Z99" i="14"/>
  <c r="AA86" i="14"/>
  <c r="Y91" i="14"/>
  <c r="Z91" i="14"/>
  <c r="AA91" i="14"/>
  <c r="AB91" i="14"/>
  <c r="AA63" i="14"/>
  <c r="AA90" i="14"/>
  <c r="AA22" i="14"/>
  <c r="AB22" i="14"/>
  <c r="Z22" i="14"/>
  <c r="Y22" i="14"/>
  <c r="AB16" i="14"/>
  <c r="Y24" i="14"/>
  <c r="Y17" i="14"/>
  <c r="Y33" i="14"/>
  <c r="AA33" i="14"/>
  <c r="AB33" i="14"/>
  <c r="Z33" i="14"/>
  <c r="Y36" i="14"/>
  <c r="AB34" i="14"/>
  <c r="AB48" i="14"/>
  <c r="AB70" i="14"/>
  <c r="Y70" i="14"/>
  <c r="AA70" i="14"/>
  <c r="Z70" i="14"/>
  <c r="Y97" i="14"/>
  <c r="AA97" i="14"/>
  <c r="AB97" i="14"/>
  <c r="Z97" i="14"/>
  <c r="Y102" i="14"/>
  <c r="AA102" i="14"/>
  <c r="AB102" i="14"/>
  <c r="Z102" i="14"/>
  <c r="Y104" i="14"/>
  <c r="AA104" i="14"/>
  <c r="AB104" i="14"/>
  <c r="Z104" i="14"/>
  <c r="Z86" i="14"/>
  <c r="Y101" i="14"/>
  <c r="AA101" i="14"/>
  <c r="AB101" i="14"/>
  <c r="Z101" i="14"/>
  <c r="Y87" i="14"/>
  <c r="Y105" i="14"/>
  <c r="AA105" i="14"/>
  <c r="AB105" i="14"/>
  <c r="Z105" i="14"/>
  <c r="Z90" i="14"/>
  <c r="AB52" i="14"/>
  <c r="AA52" i="14"/>
  <c r="AB35" i="14"/>
  <c r="Y35" i="14"/>
  <c r="Z35" i="14"/>
  <c r="AA35" i="14"/>
  <c r="AB12" i="14"/>
  <c r="AA36" i="14"/>
  <c r="AA16" i="14"/>
  <c r="AB17" i="14"/>
  <c r="Z54" i="14"/>
  <c r="AB54" i="14"/>
  <c r="AA54" i="14"/>
  <c r="Y54" i="14"/>
  <c r="Y52" i="14"/>
  <c r="AA48" i="14"/>
  <c r="Y106" i="14"/>
  <c r="AA106" i="14"/>
  <c r="AB106" i="14"/>
  <c r="Z106" i="14"/>
  <c r="AA75" i="14"/>
  <c r="Z80" i="14"/>
  <c r="Y80" i="14"/>
  <c r="AA80" i="14"/>
  <c r="AB80" i="14"/>
  <c r="AB89" i="14"/>
  <c r="AA84" i="14"/>
  <c r="Y90" i="14"/>
  <c r="Y30" i="14"/>
  <c r="Z30" i="14"/>
  <c r="AA30" i="14"/>
  <c r="AB30" i="14"/>
  <c r="Z27" i="14"/>
  <c r="Z16" i="14"/>
  <c r="Z19" i="14"/>
  <c r="AA19" i="14"/>
  <c r="AB19" i="14"/>
  <c r="Y19" i="14"/>
  <c r="Z58" i="14"/>
  <c r="Y58" i="14"/>
  <c r="AA58" i="14"/>
  <c r="AB58" i="14"/>
  <c r="Z55" i="14"/>
  <c r="AB55" i="14"/>
  <c r="Y55" i="14"/>
  <c r="AA55" i="14"/>
  <c r="Z52" i="14"/>
  <c r="AB67" i="14"/>
  <c r="Y67" i="14"/>
  <c r="Z67" i="14"/>
  <c r="AA67" i="14"/>
  <c r="Z78" i="14"/>
  <c r="Y78" i="14"/>
  <c r="AA78" i="14"/>
  <c r="AB78" i="14"/>
  <c r="AB64" i="14"/>
  <c r="Y64" i="14"/>
  <c r="Z64" i="14"/>
  <c r="AA64" i="14"/>
  <c r="AB74" i="14"/>
  <c r="AA74" i="14"/>
  <c r="Y74" i="14"/>
  <c r="Z74" i="14"/>
  <c r="AB81" i="14"/>
  <c r="Y109" i="14"/>
  <c r="AA109" i="14"/>
  <c r="AB109" i="14"/>
  <c r="Z109" i="14"/>
  <c r="Y94" i="14"/>
  <c r="AA94" i="14"/>
  <c r="AB94" i="14"/>
  <c r="Z94" i="14"/>
  <c r="AA92" i="14"/>
  <c r="Z88" i="14"/>
  <c r="Y88" i="14"/>
  <c r="AA88" i="14"/>
  <c r="AB88" i="14"/>
  <c r="AA89" i="14"/>
  <c r="Y93" i="14"/>
  <c r="AA93" i="14"/>
  <c r="AB93" i="14"/>
  <c r="Z93" i="14"/>
  <c r="Y103" i="14"/>
  <c r="AA103" i="14"/>
  <c r="AB103" i="14"/>
  <c r="Z103" i="14"/>
  <c r="Z87" i="14"/>
  <c r="L11" i="14"/>
  <c r="N11" i="14" s="1"/>
  <c r="I11" i="14"/>
  <c r="AE11" i="14"/>
  <c r="AH77" i="14" l="1"/>
  <c r="J11" i="14"/>
  <c r="U11" i="14" s="1"/>
  <c r="AH53" i="14"/>
  <c r="AH49" i="14"/>
  <c r="AH59" i="14"/>
  <c r="V11" i="14"/>
  <c r="AH26" i="14"/>
  <c r="AH20" i="14"/>
  <c r="AH57" i="14"/>
  <c r="AH25" i="14"/>
  <c r="AH65" i="14"/>
  <c r="AH18" i="14"/>
  <c r="AH24" i="14"/>
  <c r="AH110" i="14"/>
  <c r="AH44" i="14"/>
  <c r="AH23" i="14"/>
  <c r="AH41" i="14"/>
  <c r="AH72" i="14"/>
  <c r="AH39" i="14"/>
  <c r="AH74" i="14"/>
  <c r="AH52" i="14"/>
  <c r="AH86" i="14"/>
  <c r="AH71" i="14"/>
  <c r="AH45" i="14"/>
  <c r="AH84" i="14"/>
  <c r="AH34" i="14"/>
  <c r="AH79" i="14"/>
  <c r="AH38" i="14"/>
  <c r="AH73" i="14"/>
  <c r="AH21" i="14"/>
  <c r="AD11" i="14"/>
  <c r="AH92" i="14"/>
  <c r="AH14" i="14"/>
  <c r="AH61" i="14"/>
  <c r="AH51" i="14"/>
  <c r="AH66" i="14"/>
  <c r="AH48" i="14"/>
  <c r="AH12" i="14"/>
  <c r="AH63" i="14"/>
  <c r="AH94" i="14"/>
  <c r="AH13" i="14"/>
  <c r="AH83" i="14"/>
  <c r="AH28" i="14"/>
  <c r="AH99" i="14"/>
  <c r="AH68" i="14"/>
  <c r="AH82" i="14"/>
  <c r="AH35" i="14"/>
  <c r="AH47" i="14"/>
  <c r="AH19" i="14"/>
  <c r="AH103" i="14"/>
  <c r="AH88" i="14"/>
  <c r="AH90" i="14"/>
  <c r="AH102" i="14"/>
  <c r="AH17" i="14"/>
  <c r="AH109" i="14"/>
  <c r="AH105" i="14"/>
  <c r="AH43" i="14"/>
  <c r="AH46" i="14"/>
  <c r="AH42" i="14"/>
  <c r="AH96" i="14"/>
  <c r="AH62" i="14"/>
  <c r="AH56" i="14"/>
  <c r="AH40" i="14"/>
  <c r="AH16" i="14"/>
  <c r="AH64" i="14"/>
  <c r="AH67" i="14"/>
  <c r="AH106" i="14"/>
  <c r="AH87" i="14"/>
  <c r="AH36" i="14"/>
  <c r="AH22" i="14"/>
  <c r="AH76" i="14"/>
  <c r="AH85" i="14"/>
  <c r="AH89" i="14"/>
  <c r="AH100" i="14"/>
  <c r="AH31" i="14"/>
  <c r="AH15" i="14"/>
  <c r="AH58" i="14"/>
  <c r="AH104" i="14"/>
  <c r="AH97" i="14"/>
  <c r="AH91" i="14"/>
  <c r="AH107" i="14"/>
  <c r="AH50" i="14"/>
  <c r="AH95" i="14"/>
  <c r="AH93" i="14"/>
  <c r="AH80" i="14"/>
  <c r="AH108" i="14"/>
  <c r="AH60" i="14"/>
  <c r="AH37" i="14"/>
  <c r="AH27" i="14"/>
  <c r="AH75" i="14"/>
  <c r="AH69" i="14"/>
  <c r="AH81" i="14"/>
  <c r="AH78" i="14"/>
  <c r="AH55" i="14"/>
  <c r="AH30" i="14"/>
  <c r="AH54" i="14"/>
  <c r="AH101" i="14"/>
  <c r="AH70" i="14"/>
  <c r="AH33" i="14"/>
  <c r="AH32" i="14"/>
  <c r="AH98" i="14"/>
  <c r="AH29" i="14"/>
  <c r="W11" i="14"/>
  <c r="C518" i="14"/>
  <c r="C520" i="14" s="1"/>
  <c r="P11" i="14" l="1"/>
  <c r="S11" i="14"/>
  <c r="Q11" i="14"/>
  <c r="T11" i="14"/>
  <c r="R11" i="14"/>
  <c r="Y11" i="14" l="1"/>
  <c r="E3" i="12"/>
  <c r="AF11" i="14" l="1"/>
  <c r="AG11" i="14" s="1"/>
  <c r="C514" i="14" l="1"/>
  <c r="C513" i="14"/>
  <c r="Z11" i="14"/>
  <c r="AA11" i="14"/>
  <c r="AB11" i="14"/>
  <c r="C515" i="14" l="1"/>
  <c r="C521" i="14"/>
  <c r="AH11" i="14"/>
  <c r="F7" i="12"/>
  <c r="C15" i="12"/>
  <c r="E4" i="12"/>
  <c r="E5" i="12"/>
  <c r="E6" i="12"/>
  <c r="F8" i="12" l="1"/>
  <c r="F10" i="12" s="1"/>
  <c r="L8" i="12"/>
  <c r="L10" i="12" s="1"/>
  <c r="G7" i="12"/>
  <c r="G8" i="12" l="1"/>
  <c r="G10" i="12" s="1"/>
  <c r="H8" i="12"/>
  <c r="I8" i="12"/>
  <c r="I10" i="12" s="1"/>
  <c r="J8" i="12"/>
  <c r="J10" i="12" s="1"/>
  <c r="K8" i="12"/>
  <c r="K10" i="12" s="1"/>
  <c r="L7" i="12"/>
  <c r="K7" i="12"/>
  <c r="J7" i="12"/>
  <c r="I7" i="12"/>
  <c r="H7" i="12"/>
  <c r="C16" i="12" l="1"/>
  <c r="H10" i="12"/>
</calcChain>
</file>

<file path=xl/sharedStrings.xml><?xml version="1.0" encoding="utf-8"?>
<sst xmlns="http://schemas.openxmlformats.org/spreadsheetml/2006/main" count="3130" uniqueCount="588">
  <si>
    <t>ICAP (MW)</t>
  </si>
  <si>
    <t>Example Project 1</t>
  </si>
  <si>
    <t>Example Project 2</t>
  </si>
  <si>
    <t>Example Project 3</t>
  </si>
  <si>
    <t>Example Project 4</t>
  </si>
  <si>
    <t>Project</t>
  </si>
  <si>
    <t>2023/2024</t>
  </si>
  <si>
    <t>2024/2025</t>
  </si>
  <si>
    <t>2022/2023</t>
  </si>
  <si>
    <t>2025/2026</t>
  </si>
  <si>
    <t>2026/2027</t>
  </si>
  <si>
    <t>2027/2028</t>
  </si>
  <si>
    <t>APIR ($ per MW-day)</t>
  </si>
  <si>
    <t>2021/2022</t>
  </si>
  <si>
    <t>APIR ($ per year)</t>
  </si>
  <si>
    <t>CRF</t>
  </si>
  <si>
    <t>1 to 5</t>
  </si>
  <si>
    <t>6 to 10</t>
  </si>
  <si>
    <t>11 to 15</t>
  </si>
  <si>
    <t>16 to 20</t>
  </si>
  <si>
    <t>21 to 25</t>
  </si>
  <si>
    <t>25 Plus</t>
  </si>
  <si>
    <t>CapEx</t>
  </si>
  <si>
    <t>40 Plus</t>
  </si>
  <si>
    <t>Remaining Life of Plant</t>
  </si>
  <si>
    <t>Delivery Year</t>
  </si>
  <si>
    <t>Prior</t>
  </si>
  <si>
    <t>Starting 
Delivery Year</t>
  </si>
  <si>
    <t>CRF Value</t>
  </si>
  <si>
    <t>Total Project Investment to Enter</t>
  </si>
  <si>
    <t>Remaining 
Life of Plant</t>
  </si>
  <si>
    <t>Project Completion Date</t>
  </si>
  <si>
    <t>Delivery Year of RPM Auction</t>
  </si>
  <si>
    <t>Coal</t>
  </si>
  <si>
    <t>Gas</t>
  </si>
  <si>
    <t>Oil</t>
  </si>
  <si>
    <t>Other</t>
  </si>
  <si>
    <t>Select One</t>
  </si>
  <si>
    <t>Total Project Investment</t>
  </si>
  <si>
    <t>Fuel</t>
  </si>
  <si>
    <t>LDAs</t>
  </si>
  <si>
    <t>LDA</t>
  </si>
  <si>
    <t>ATSI</t>
  </si>
  <si>
    <t>ATSI-CLEVELAND</t>
  </si>
  <si>
    <t>BGE</t>
  </si>
  <si>
    <t>COMED</t>
  </si>
  <si>
    <t>DAY</t>
  </si>
  <si>
    <t>DEOK</t>
  </si>
  <si>
    <t>DPL-SOUTH</t>
  </si>
  <si>
    <t>EMAAC</t>
  </si>
  <si>
    <t>MAAC</t>
  </si>
  <si>
    <t>PEPCO</t>
  </si>
  <si>
    <t>PPL</t>
  </si>
  <si>
    <t>PSEG</t>
  </si>
  <si>
    <t>PS-NORTH</t>
  </si>
  <si>
    <t>RTO</t>
  </si>
  <si>
    <t>SWMAAC</t>
  </si>
  <si>
    <t>Auction Name</t>
  </si>
  <si>
    <t>Auction Type</t>
  </si>
  <si>
    <t>Base Residual Auction</t>
  </si>
  <si>
    <t>First Incremental Auction</t>
  </si>
  <si>
    <t>Second Incremental Auction</t>
  </si>
  <si>
    <t>Third Incremental Auction</t>
  </si>
  <si>
    <t>Government 
Requirement</t>
  </si>
  <si>
    <r>
      <t>40 Plus Alternative Eligibility</t>
    </r>
    <r>
      <rPr>
        <b/>
        <vertAlign val="superscript"/>
        <sz val="12"/>
        <color theme="0"/>
        <rFont val="Arial"/>
        <family val="2"/>
      </rPr>
      <t>2</t>
    </r>
  </si>
  <si>
    <t>(1) Mandatory CapEx CRF eligiblity assumes all other PJM OATT notification and election timing requirements have been met.</t>
  </si>
  <si>
    <t>(2) 40 Plus Alternative CRF eligiblity assumes all other PJM OATT notification and election timing requirements have been met.</t>
  </si>
  <si>
    <t>Mandatory CapEx</t>
  </si>
  <si>
    <t>40 Plus Alternative</t>
  </si>
  <si>
    <t>Auction and Resource Information</t>
  </si>
  <si>
    <t>APIR Summary</t>
  </si>
  <si>
    <t>Checks</t>
  </si>
  <si>
    <t>APIR Recovery Period</t>
  </si>
  <si>
    <t>Example Project 5</t>
  </si>
  <si>
    <t>Example Project 6</t>
  </si>
  <si>
    <t>Example Project 7</t>
  </si>
  <si>
    <t>Example Project 8</t>
  </si>
  <si>
    <t>Example Project 9</t>
  </si>
  <si>
    <t>Example Project 10</t>
  </si>
  <si>
    <t>Notes:</t>
  </si>
  <si>
    <t>Commercial Operation Date</t>
  </si>
  <si>
    <t>Starting
Delivery Year</t>
  </si>
  <si>
    <t>Ending
Delivery Year</t>
  </si>
  <si>
    <t>Values to Enter in ACR Template</t>
  </si>
  <si>
    <t>Example Project 11</t>
  </si>
  <si>
    <t>Example Project 12</t>
  </si>
  <si>
    <t>Example Project 13</t>
  </si>
  <si>
    <t>Example Project 14</t>
  </si>
  <si>
    <t>Example Project 15</t>
  </si>
  <si>
    <t>Example Project 16</t>
  </si>
  <si>
    <t>Example Project 17</t>
  </si>
  <si>
    <t>Example Project 18</t>
  </si>
  <si>
    <t>Example Project 19</t>
  </si>
  <si>
    <t>Example Project 20</t>
  </si>
  <si>
    <t>Example Project 21</t>
  </si>
  <si>
    <t>Example Project 22</t>
  </si>
  <si>
    <t>Example Project 23</t>
  </si>
  <si>
    <t>Example Project 24</t>
  </si>
  <si>
    <t>Example Project 25</t>
  </si>
  <si>
    <t>Example Project 26</t>
  </si>
  <si>
    <t>Example Project 27</t>
  </si>
  <si>
    <t>Example Project 28</t>
  </si>
  <si>
    <t>Example Project 29</t>
  </si>
  <si>
    <t>Example Project 30</t>
  </si>
  <si>
    <t>Example Project 31</t>
  </si>
  <si>
    <t>Example Project 32</t>
  </si>
  <si>
    <t>Example Project 33</t>
  </si>
  <si>
    <t>Example Project 34</t>
  </si>
  <si>
    <t>Example Project 35</t>
  </si>
  <si>
    <t>Example Project 36</t>
  </si>
  <si>
    <t>Example Project 37</t>
  </si>
  <si>
    <t>Example Project 38</t>
  </si>
  <si>
    <t>Example Project 39</t>
  </si>
  <si>
    <t>Example Project 40</t>
  </si>
  <si>
    <t>Example Project 41</t>
  </si>
  <si>
    <t>Example Project 42</t>
  </si>
  <si>
    <t>Example Project 43</t>
  </si>
  <si>
    <t>Example Project 44</t>
  </si>
  <si>
    <t>Example Project 45</t>
  </si>
  <si>
    <t>Example Project 46</t>
  </si>
  <si>
    <t>Example Project 47</t>
  </si>
  <si>
    <t>Example Project 48</t>
  </si>
  <si>
    <t>Example Project 49</t>
  </si>
  <si>
    <t>Example Project 50</t>
  </si>
  <si>
    <t>Example Project 51</t>
  </si>
  <si>
    <t>Example Project 52</t>
  </si>
  <si>
    <t>Example Project 53</t>
  </si>
  <si>
    <t>Example Project 54</t>
  </si>
  <si>
    <t>Example Project 55</t>
  </si>
  <si>
    <t>Example Project 56</t>
  </si>
  <si>
    <t>Example Project 57</t>
  </si>
  <si>
    <t>Example Project 58</t>
  </si>
  <si>
    <t>Example Project 59</t>
  </si>
  <si>
    <t>Example Project 60</t>
  </si>
  <si>
    <t>Example Project 61</t>
  </si>
  <si>
    <t>Example Project 62</t>
  </si>
  <si>
    <t>Example Project 63</t>
  </si>
  <si>
    <t>Example Project 64</t>
  </si>
  <si>
    <t>Example Project 65</t>
  </si>
  <si>
    <t>Example Project 66</t>
  </si>
  <si>
    <t>Example Project 67</t>
  </si>
  <si>
    <t>Example Project 68</t>
  </si>
  <si>
    <t>Example Project 69</t>
  </si>
  <si>
    <t>Example Project 70</t>
  </si>
  <si>
    <t>Example Project 71</t>
  </si>
  <si>
    <t>Example Project 72</t>
  </si>
  <si>
    <t>Example Project 73</t>
  </si>
  <si>
    <t>Example Project 74</t>
  </si>
  <si>
    <t>Example Project 75</t>
  </si>
  <si>
    <t>Example Project 76</t>
  </si>
  <si>
    <t>Example Project 77</t>
  </si>
  <si>
    <t>Example Project 78</t>
  </si>
  <si>
    <t>Example Project 79</t>
  </si>
  <si>
    <t>Example Project 80</t>
  </si>
  <si>
    <t>Example Project 81</t>
  </si>
  <si>
    <t>Example Project 82</t>
  </si>
  <si>
    <t>Example Project 83</t>
  </si>
  <si>
    <t>Example Project 84</t>
  </si>
  <si>
    <t>Example Project 85</t>
  </si>
  <si>
    <t>Example Project 86</t>
  </si>
  <si>
    <t>Example Project 87</t>
  </si>
  <si>
    <t>Example Project 88</t>
  </si>
  <si>
    <t>Example Project 89</t>
  </si>
  <si>
    <t>Example Project 90</t>
  </si>
  <si>
    <t>Example Project 91</t>
  </si>
  <si>
    <t>Example Project 92</t>
  </si>
  <si>
    <t>Example Project 93</t>
  </si>
  <si>
    <t>Example Project 94</t>
  </si>
  <si>
    <t>Example Project 95</t>
  </si>
  <si>
    <t>Example Project 96</t>
  </si>
  <si>
    <t>Example Project 97</t>
  </si>
  <si>
    <t>Example Project 98</t>
  </si>
  <si>
    <t>Example Project 99</t>
  </si>
  <si>
    <t>Example Project 100</t>
  </si>
  <si>
    <t>Remaining Life 
of Plant (Years)</t>
  </si>
  <si>
    <t>Age of Existing
Units (Years)</t>
  </si>
  <si>
    <t>Standard CRFs</t>
  </si>
  <si>
    <r>
      <t>Mandatory CapEx 
Eligibility</t>
    </r>
    <r>
      <rPr>
        <b/>
        <vertAlign val="superscript"/>
        <sz val="12"/>
        <color theme="0"/>
        <rFont val="Arial"/>
        <family val="2"/>
      </rPr>
      <t>1</t>
    </r>
  </si>
  <si>
    <t>Eligibility</t>
  </si>
  <si>
    <t>Total Project 
Investment</t>
  </si>
  <si>
    <t>Age of Plant 
at Delivery Year</t>
  </si>
  <si>
    <t>Age of Plant 
at Auction</t>
  </si>
  <si>
    <t>Dropdown Options</t>
  </si>
  <si>
    <t>Auction Date of Initial CRF Election</t>
  </si>
  <si>
    <t>Information Required Only If Determining Eligibility for Non Standard CRFs</t>
  </si>
  <si>
    <t>Resource Name</t>
  </si>
  <si>
    <t>Example Resource 1</t>
  </si>
  <si>
    <t>Example Project 101</t>
  </si>
  <si>
    <t>Example Project 102</t>
  </si>
  <si>
    <t>Example Project 103</t>
  </si>
  <si>
    <t>Example Project 104</t>
  </si>
  <si>
    <t>Example Project 105</t>
  </si>
  <si>
    <t>Example Project 106</t>
  </si>
  <si>
    <t>Example Project 107</t>
  </si>
  <si>
    <t>Example Project 108</t>
  </si>
  <si>
    <t>Example Project 109</t>
  </si>
  <si>
    <t>Example Project 110</t>
  </si>
  <si>
    <t>Example Project 111</t>
  </si>
  <si>
    <t>Example Project 112</t>
  </si>
  <si>
    <t>Example Project 113</t>
  </si>
  <si>
    <t>Example Project 114</t>
  </si>
  <si>
    <t>Example Project 115</t>
  </si>
  <si>
    <t>Example Project 116</t>
  </si>
  <si>
    <t>Example Project 117</t>
  </si>
  <si>
    <t>Example Project 118</t>
  </si>
  <si>
    <t>Example Project 119</t>
  </si>
  <si>
    <t>Example Project 120</t>
  </si>
  <si>
    <t>Example Project 121</t>
  </si>
  <si>
    <t>Example Project 122</t>
  </si>
  <si>
    <t>Example Project 123</t>
  </si>
  <si>
    <t>Example Project 124</t>
  </si>
  <si>
    <t>Example Project 125</t>
  </si>
  <si>
    <t>Example Project 126</t>
  </si>
  <si>
    <t>Example Project 127</t>
  </si>
  <si>
    <t>Example Project 128</t>
  </si>
  <si>
    <t>Example Project 129</t>
  </si>
  <si>
    <t>Example Project 130</t>
  </si>
  <si>
    <t>Example Project 131</t>
  </si>
  <si>
    <t>Example Project 132</t>
  </si>
  <si>
    <t>Example Project 133</t>
  </si>
  <si>
    <t>Example Project 134</t>
  </si>
  <si>
    <t>Example Project 135</t>
  </si>
  <si>
    <t>Example Project 136</t>
  </si>
  <si>
    <t>Example Project 137</t>
  </si>
  <si>
    <t>Example Project 138</t>
  </si>
  <si>
    <t>Example Project 139</t>
  </si>
  <si>
    <t>Example Project 140</t>
  </si>
  <si>
    <t>Example Project 141</t>
  </si>
  <si>
    <t>Example Project 142</t>
  </si>
  <si>
    <t>Example Project 143</t>
  </si>
  <si>
    <t>Example Project 144</t>
  </si>
  <si>
    <t>Example Project 145</t>
  </si>
  <si>
    <t>Example Project 146</t>
  </si>
  <si>
    <t>Example Project 147</t>
  </si>
  <si>
    <t>Example Project 148</t>
  </si>
  <si>
    <t>Example Project 149</t>
  </si>
  <si>
    <t>Example Project 150</t>
  </si>
  <si>
    <t>Example Project 151</t>
  </si>
  <si>
    <t>Example Project 152</t>
  </si>
  <si>
    <t>Example Project 153</t>
  </si>
  <si>
    <t>Example Project 154</t>
  </si>
  <si>
    <t>Example Project 155</t>
  </si>
  <si>
    <t>Example Project 156</t>
  </si>
  <si>
    <t>Example Project 157</t>
  </si>
  <si>
    <t>Example Project 158</t>
  </si>
  <si>
    <t>Example Project 159</t>
  </si>
  <si>
    <t>Example Project 160</t>
  </si>
  <si>
    <t>Example Project 161</t>
  </si>
  <si>
    <t>Example Project 162</t>
  </si>
  <si>
    <t>Example Project 163</t>
  </si>
  <si>
    <t>Example Project 164</t>
  </si>
  <si>
    <t>Example Project 165</t>
  </si>
  <si>
    <t>Example Project 166</t>
  </si>
  <si>
    <t>Example Project 167</t>
  </si>
  <si>
    <t>Example Project 168</t>
  </si>
  <si>
    <t>Example Project 169</t>
  </si>
  <si>
    <t>Example Project 170</t>
  </si>
  <si>
    <t>Example Project 171</t>
  </si>
  <si>
    <t>Example Project 172</t>
  </si>
  <si>
    <t>Example Project 173</t>
  </si>
  <si>
    <t>Example Project 174</t>
  </si>
  <si>
    <t>Example Project 175</t>
  </si>
  <si>
    <t>Example Project 176</t>
  </si>
  <si>
    <t>Example Project 177</t>
  </si>
  <si>
    <t>Example Project 178</t>
  </si>
  <si>
    <t>Example Project 179</t>
  </si>
  <si>
    <t>Example Project 180</t>
  </si>
  <si>
    <t>Example Project 181</t>
  </si>
  <si>
    <t>Example Project 182</t>
  </si>
  <si>
    <t>Example Project 183</t>
  </si>
  <si>
    <t>Example Project 184</t>
  </si>
  <si>
    <t>Example Project 185</t>
  </si>
  <si>
    <t>Example Project 186</t>
  </si>
  <si>
    <t>Example Project 187</t>
  </si>
  <si>
    <t>Example Project 188</t>
  </si>
  <si>
    <t>Example Project 189</t>
  </si>
  <si>
    <t>Example Project 190</t>
  </si>
  <si>
    <t>Example Project 191</t>
  </si>
  <si>
    <t>Example Project 192</t>
  </si>
  <si>
    <t>Example Project 193</t>
  </si>
  <si>
    <t>Example Project 194</t>
  </si>
  <si>
    <t>Example Project 195</t>
  </si>
  <si>
    <t>Example Project 196</t>
  </si>
  <si>
    <t>Example Project 197</t>
  </si>
  <si>
    <t>Example Project 198</t>
  </si>
  <si>
    <t>Example Project 199</t>
  </si>
  <si>
    <t>Example Project 200</t>
  </si>
  <si>
    <t>Example Project 201</t>
  </si>
  <si>
    <t>Example Project 202</t>
  </si>
  <si>
    <t>Example Project 203</t>
  </si>
  <si>
    <t>Example Project 204</t>
  </si>
  <si>
    <t>Example Project 205</t>
  </si>
  <si>
    <t>Example Project 206</t>
  </si>
  <si>
    <t>Example Project 207</t>
  </si>
  <si>
    <t>Example Project 208</t>
  </si>
  <si>
    <t>Example Project 209</t>
  </si>
  <si>
    <t>Example Project 210</t>
  </si>
  <si>
    <t>Example Project 211</t>
  </si>
  <si>
    <t>Example Project 212</t>
  </si>
  <si>
    <t>Example Project 213</t>
  </si>
  <si>
    <t>Example Project 214</t>
  </si>
  <si>
    <t>Example Project 215</t>
  </si>
  <si>
    <t>Example Project 216</t>
  </si>
  <si>
    <t>Example Project 217</t>
  </si>
  <si>
    <t>Example Project 218</t>
  </si>
  <si>
    <t>Example Project 219</t>
  </si>
  <si>
    <t>Example Project 220</t>
  </si>
  <si>
    <t>Example Project 221</t>
  </si>
  <si>
    <t>Example Project 222</t>
  </si>
  <si>
    <t>Example Project 223</t>
  </si>
  <si>
    <t>Example Project 224</t>
  </si>
  <si>
    <t>Example Project 225</t>
  </si>
  <si>
    <t>Example Project 226</t>
  </si>
  <si>
    <t>Example Project 227</t>
  </si>
  <si>
    <t>Example Project 228</t>
  </si>
  <si>
    <t>Example Project 229</t>
  </si>
  <si>
    <t>Example Project 230</t>
  </si>
  <si>
    <t>Example Project 231</t>
  </si>
  <si>
    <t>Example Project 232</t>
  </si>
  <si>
    <t>Example Project 233</t>
  </si>
  <si>
    <t>Example Project 234</t>
  </si>
  <si>
    <t>Example Project 235</t>
  </si>
  <si>
    <t>Example Project 236</t>
  </si>
  <si>
    <t>Example Project 237</t>
  </si>
  <si>
    <t>Example Project 238</t>
  </si>
  <si>
    <t>Example Project 239</t>
  </si>
  <si>
    <t>Example Project 240</t>
  </si>
  <si>
    <t>Example Project 241</t>
  </si>
  <si>
    <t>Example Project 242</t>
  </si>
  <si>
    <t>Example Project 243</t>
  </si>
  <si>
    <t>Example Project 244</t>
  </si>
  <si>
    <t>Example Project 245</t>
  </si>
  <si>
    <t>Example Project 246</t>
  </si>
  <si>
    <t>Example Project 247</t>
  </si>
  <si>
    <t>Example Project 248</t>
  </si>
  <si>
    <t>Example Project 249</t>
  </si>
  <si>
    <t>Example Project 250</t>
  </si>
  <si>
    <t>Example Project 251</t>
  </si>
  <si>
    <t>Example Project 252</t>
  </si>
  <si>
    <t>Example Project 253</t>
  </si>
  <si>
    <t>Example Project 254</t>
  </si>
  <si>
    <t>Example Project 255</t>
  </si>
  <si>
    <t>Example Project 256</t>
  </si>
  <si>
    <t>Example Project 257</t>
  </si>
  <si>
    <t>Example Project 258</t>
  </si>
  <si>
    <t>Example Project 259</t>
  </si>
  <si>
    <t>Example Project 260</t>
  </si>
  <si>
    <t>Example Project 261</t>
  </si>
  <si>
    <t>Example Project 262</t>
  </si>
  <si>
    <t>Example Project 263</t>
  </si>
  <si>
    <t>Example Project 264</t>
  </si>
  <si>
    <t>Example Project 265</t>
  </si>
  <si>
    <t>Example Project 266</t>
  </si>
  <si>
    <t>Example Project 267</t>
  </si>
  <si>
    <t>Example Project 268</t>
  </si>
  <si>
    <t>Example Project 269</t>
  </si>
  <si>
    <t>Example Project 270</t>
  </si>
  <si>
    <t>Example Project 271</t>
  </si>
  <si>
    <t>Example Project 272</t>
  </si>
  <si>
    <t>Example Project 273</t>
  </si>
  <si>
    <t>Example Project 274</t>
  </si>
  <si>
    <t>Example Project 275</t>
  </si>
  <si>
    <t>Example Project 276</t>
  </si>
  <si>
    <t>Example Project 277</t>
  </si>
  <si>
    <t>Example Project 278</t>
  </si>
  <si>
    <t>Example Project 279</t>
  </si>
  <si>
    <t>Example Project 280</t>
  </si>
  <si>
    <t>Example Project 281</t>
  </si>
  <si>
    <t>Example Project 282</t>
  </si>
  <si>
    <t>Example Project 283</t>
  </si>
  <si>
    <t>Example Project 284</t>
  </si>
  <si>
    <t>Example Project 285</t>
  </si>
  <si>
    <t>Example Project 286</t>
  </si>
  <si>
    <t>Example Project 287</t>
  </si>
  <si>
    <t>Example Project 288</t>
  </si>
  <si>
    <t>Example Project 289</t>
  </si>
  <si>
    <t>Example Project 290</t>
  </si>
  <si>
    <t>Example Project 291</t>
  </si>
  <si>
    <t>Example Project 292</t>
  </si>
  <si>
    <t>Example Project 293</t>
  </si>
  <si>
    <t>Example Project 294</t>
  </si>
  <si>
    <t>Example Project 295</t>
  </si>
  <si>
    <t>Example Project 296</t>
  </si>
  <si>
    <t>Example Project 297</t>
  </si>
  <si>
    <t>Example Project 298</t>
  </si>
  <si>
    <t>Example Project 299</t>
  </si>
  <si>
    <t>Example Project 300</t>
  </si>
  <si>
    <t>Example Project 301</t>
  </si>
  <si>
    <t>Example Project 302</t>
  </si>
  <si>
    <t>Example Project 303</t>
  </si>
  <si>
    <t>Example Project 304</t>
  </si>
  <si>
    <t>Example Project 305</t>
  </si>
  <si>
    <t>Example Project 306</t>
  </si>
  <si>
    <t>Example Project 307</t>
  </si>
  <si>
    <t>Example Project 308</t>
  </si>
  <si>
    <t>Example Project 309</t>
  </si>
  <si>
    <t>Example Project 310</t>
  </si>
  <si>
    <t>Example Project 311</t>
  </si>
  <si>
    <t>Example Project 312</t>
  </si>
  <si>
    <t>Example Project 313</t>
  </si>
  <si>
    <t>Example Project 314</t>
  </si>
  <si>
    <t>Example Project 315</t>
  </si>
  <si>
    <t>Example Project 316</t>
  </si>
  <si>
    <t>Example Project 317</t>
  </si>
  <si>
    <t>Example Project 318</t>
  </si>
  <si>
    <t>Example Project 319</t>
  </si>
  <si>
    <t>Example Project 320</t>
  </si>
  <si>
    <t>Example Project 321</t>
  </si>
  <si>
    <t>Example Project 322</t>
  </si>
  <si>
    <t>Example Project 323</t>
  </si>
  <si>
    <t>Example Project 324</t>
  </si>
  <si>
    <t>Example Project 325</t>
  </si>
  <si>
    <t>Example Project 326</t>
  </si>
  <si>
    <t>Example Project 327</t>
  </si>
  <si>
    <t>Example Project 328</t>
  </si>
  <si>
    <t>Example Project 329</t>
  </si>
  <si>
    <t>Example Project 330</t>
  </si>
  <si>
    <t>Example Project 331</t>
  </si>
  <si>
    <t>Example Project 332</t>
  </si>
  <si>
    <t>Example Project 333</t>
  </si>
  <si>
    <t>Example Project 334</t>
  </si>
  <si>
    <t>Example Project 335</t>
  </si>
  <si>
    <t>Example Project 336</t>
  </si>
  <si>
    <t>Example Project 337</t>
  </si>
  <si>
    <t>Example Project 338</t>
  </si>
  <si>
    <t>Example Project 339</t>
  </si>
  <si>
    <t>Example Project 340</t>
  </si>
  <si>
    <t>Example Project 341</t>
  </si>
  <si>
    <t>Example Project 342</t>
  </si>
  <si>
    <t>Example Project 343</t>
  </si>
  <si>
    <t>Example Project 344</t>
  </si>
  <si>
    <t>Example Project 345</t>
  </si>
  <si>
    <t>Example Project 346</t>
  </si>
  <si>
    <t>Example Project 347</t>
  </si>
  <si>
    <t>Example Project 348</t>
  </si>
  <si>
    <t>Example Project 349</t>
  </si>
  <si>
    <t>Example Project 350</t>
  </si>
  <si>
    <t>Example Project 351</t>
  </si>
  <si>
    <t>Example Project 352</t>
  </si>
  <si>
    <t>Example Project 353</t>
  </si>
  <si>
    <t>Example Project 354</t>
  </si>
  <si>
    <t>Example Project 355</t>
  </si>
  <si>
    <t>Example Project 356</t>
  </si>
  <si>
    <t>Example Project 357</t>
  </si>
  <si>
    <t>Example Project 358</t>
  </si>
  <si>
    <t>Example Project 359</t>
  </si>
  <si>
    <t>Example Project 360</t>
  </si>
  <si>
    <t>Example Project 361</t>
  </si>
  <si>
    <t>Example Project 362</t>
  </si>
  <si>
    <t>Example Project 363</t>
  </si>
  <si>
    <t>Example Project 364</t>
  </si>
  <si>
    <t>Example Project 365</t>
  </si>
  <si>
    <t>Example Project 366</t>
  </si>
  <si>
    <t>Example Project 367</t>
  </si>
  <si>
    <t>Example Project 368</t>
  </si>
  <si>
    <t>Example Project 369</t>
  </si>
  <si>
    <t>Example Project 370</t>
  </si>
  <si>
    <t>Example Project 371</t>
  </si>
  <si>
    <t>Example Project 372</t>
  </si>
  <si>
    <t>Example Project 373</t>
  </si>
  <si>
    <t>Example Project 374</t>
  </si>
  <si>
    <t>Example Project 375</t>
  </si>
  <si>
    <t>Example Project 376</t>
  </si>
  <si>
    <t>Example Project 377</t>
  </si>
  <si>
    <t>Example Project 378</t>
  </si>
  <si>
    <t>Example Project 379</t>
  </si>
  <si>
    <t>Example Project 380</t>
  </si>
  <si>
    <t>Example Project 381</t>
  </si>
  <si>
    <t>Example Project 382</t>
  </si>
  <si>
    <t>Example Project 383</t>
  </si>
  <si>
    <t>Example Project 384</t>
  </si>
  <si>
    <t>Example Project 385</t>
  </si>
  <si>
    <t>Example Project 386</t>
  </si>
  <si>
    <t>Example Project 387</t>
  </si>
  <si>
    <t>Example Project 388</t>
  </si>
  <si>
    <t>Example Project 389</t>
  </si>
  <si>
    <t>Example Project 390</t>
  </si>
  <si>
    <t>Example Project 391</t>
  </si>
  <si>
    <t>Example Project 392</t>
  </si>
  <si>
    <t>Example Project 393</t>
  </si>
  <si>
    <t>Example Project 394</t>
  </si>
  <si>
    <t>Example Project 395</t>
  </si>
  <si>
    <t>Example Project 396</t>
  </si>
  <si>
    <t>Example Project 397</t>
  </si>
  <si>
    <t>Example Project 398</t>
  </si>
  <si>
    <t>Example Project 399</t>
  </si>
  <si>
    <t>Example Project 400</t>
  </si>
  <si>
    <t>Example Project 401</t>
  </si>
  <si>
    <t>Example Project 402</t>
  </si>
  <si>
    <t>Example Project 403</t>
  </si>
  <si>
    <t>Example Project 404</t>
  </si>
  <si>
    <t>Example Project 405</t>
  </si>
  <si>
    <t>Example Project 406</t>
  </si>
  <si>
    <t>Example Project 407</t>
  </si>
  <si>
    <t>Example Project 408</t>
  </si>
  <si>
    <t>Example Project 409</t>
  </si>
  <si>
    <t>Example Project 410</t>
  </si>
  <si>
    <t>Example Project 411</t>
  </si>
  <si>
    <t>Example Project 412</t>
  </si>
  <si>
    <t>Example Project 413</t>
  </si>
  <si>
    <t>Example Project 414</t>
  </si>
  <si>
    <t>Example Project 415</t>
  </si>
  <si>
    <t>Example Project 416</t>
  </si>
  <si>
    <t>Example Project 417</t>
  </si>
  <si>
    <t>Example Project 418</t>
  </si>
  <si>
    <t>Example Project 419</t>
  </si>
  <si>
    <t>Example Project 420</t>
  </si>
  <si>
    <t>Example Project 421</t>
  </si>
  <si>
    <t>Example Project 422</t>
  </si>
  <si>
    <t>Example Project 423</t>
  </si>
  <si>
    <t>Example Project 424</t>
  </si>
  <si>
    <t>Example Project 425</t>
  </si>
  <si>
    <t>Example Project 426</t>
  </si>
  <si>
    <t>Example Project 427</t>
  </si>
  <si>
    <t>Example Project 428</t>
  </si>
  <si>
    <t>Example Project 429</t>
  </si>
  <si>
    <t>Example Project 430</t>
  </si>
  <si>
    <t>Example Project 431</t>
  </si>
  <si>
    <t>Example Project 432</t>
  </si>
  <si>
    <t>Example Project 433</t>
  </si>
  <si>
    <t>Example Project 434</t>
  </si>
  <si>
    <t>Example Project 435</t>
  </si>
  <si>
    <t>Example Project 436</t>
  </si>
  <si>
    <t>Example Project 437</t>
  </si>
  <si>
    <t>Example Project 438</t>
  </si>
  <si>
    <t>Example Project 439</t>
  </si>
  <si>
    <t>Example Project 440</t>
  </si>
  <si>
    <t>Example Project 441</t>
  </si>
  <si>
    <t>Example Project 442</t>
  </si>
  <si>
    <t>Example Project 443</t>
  </si>
  <si>
    <t>Example Project 444</t>
  </si>
  <si>
    <t>Example Project 445</t>
  </si>
  <si>
    <t>Example Project 446</t>
  </si>
  <si>
    <t>Example Project 447</t>
  </si>
  <si>
    <t>Example Project 448</t>
  </si>
  <si>
    <t>Example Project 449</t>
  </si>
  <si>
    <t>Example Project 450</t>
  </si>
  <si>
    <t>Example Project 451</t>
  </si>
  <si>
    <t>Example Project 452</t>
  </si>
  <si>
    <t>Example Project 453</t>
  </si>
  <si>
    <t>Example Project 454</t>
  </si>
  <si>
    <t>Example Project 455</t>
  </si>
  <si>
    <t>Example Project 456</t>
  </si>
  <si>
    <t>Example Project 457</t>
  </si>
  <si>
    <t>Example Project 458</t>
  </si>
  <si>
    <t>Example Project 459</t>
  </si>
  <si>
    <t>Example Project 460</t>
  </si>
  <si>
    <t>Example Project 461</t>
  </si>
  <si>
    <t>Example Project 462</t>
  </si>
  <si>
    <t>Example Project 463</t>
  </si>
  <si>
    <t>Example Project 464</t>
  </si>
  <si>
    <t>Example Project 465</t>
  </si>
  <si>
    <t>Example Project 466</t>
  </si>
  <si>
    <t>Example Project 467</t>
  </si>
  <si>
    <t>Example Project 468</t>
  </si>
  <si>
    <t>Example Project 469</t>
  </si>
  <si>
    <t>Example Project 470</t>
  </si>
  <si>
    <t>Example Project 471</t>
  </si>
  <si>
    <t>Example Project 472</t>
  </si>
  <si>
    <t>Example Project 473</t>
  </si>
  <si>
    <t>Example Project 474</t>
  </si>
  <si>
    <t>Example Project 475</t>
  </si>
  <si>
    <t>Example Project 476</t>
  </si>
  <si>
    <t>Example Project 477</t>
  </si>
  <si>
    <t>Example Project 478</t>
  </si>
  <si>
    <t>Example Project 479</t>
  </si>
  <si>
    <t>Example Project 480</t>
  </si>
  <si>
    <t>Example Project 481</t>
  </si>
  <si>
    <t>Example Project 482</t>
  </si>
  <si>
    <t>Example Project 483</t>
  </si>
  <si>
    <t>Example Project 484</t>
  </si>
  <si>
    <t>Example Project 485</t>
  </si>
  <si>
    <t>Example Project 486</t>
  </si>
  <si>
    <t>Example Project 487</t>
  </si>
  <si>
    <t>Example Project 488</t>
  </si>
  <si>
    <t>Example Project 489</t>
  </si>
  <si>
    <t>Example Project 490</t>
  </si>
  <si>
    <t>Example Project 491</t>
  </si>
  <si>
    <t>Example Project 492</t>
  </si>
  <si>
    <t>Example Project 493</t>
  </si>
  <si>
    <t>Example Project 494</t>
  </si>
  <si>
    <t>Example Project 495</t>
  </si>
  <si>
    <t>Example Project 496</t>
  </si>
  <si>
    <t>Example Project 497</t>
  </si>
  <si>
    <t>Example Project 498</t>
  </si>
  <si>
    <t>Example Project 499</t>
  </si>
  <si>
    <t>Example Project 500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</si>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</sst>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&quot;$&quot;#,##0"/>
    <numFmt numFmtId="166" formatCode="&quot;$&quot;#,##0.00"/>
    <numFmt numFmtId="167" formatCode="0.000"/>
    <numFmt numFmtId="168" formatCode="&quot;$&quot;#,##0.000"/>
    <numFmt numFmtId="169" formatCode="#,##0.000_);\(#,##0.000\)"/>
    <numFmt numFmtId="170" formatCode="[$-409]mmmm\ d\,\ yyyy;@"/>
    <numFmt numFmtId="171" formatCode="#,##0.0_);\(#,##0.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6.5"/>
      <name val="Times New Roman"/>
      <family val="1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CC"/>
      <name val="Arial"/>
      <family val="2"/>
    </font>
    <font>
      <b/>
      <vertAlign val="superscript"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7623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37" fontId="4" fillId="0" borderId="0"/>
    <xf numFmtId="0" fontId="1" fillId="0" borderId="0"/>
  </cellStyleXfs>
  <cellXfs count="130">
    <xf numFmtId="0" fontId="0" fillId="0" borderId="0" xfId="0"/>
    <xf numFmtId="37" fontId="5" fillId="0" borderId="0" xfId="3" applyFont="1" applyProtection="1"/>
    <xf numFmtId="37" fontId="6" fillId="2" borderId="7" xfId="3" applyFont="1" applyFill="1" applyBorder="1" applyAlignment="1" applyProtection="1">
      <alignment wrapText="1"/>
      <protection locked="0"/>
    </xf>
    <xf numFmtId="37" fontId="5" fillId="0" borderId="2" xfId="3" applyFont="1" applyBorder="1" applyProtection="1"/>
    <xf numFmtId="37" fontId="5" fillId="0" borderId="3" xfId="3" applyFont="1" applyBorder="1" applyProtection="1"/>
    <xf numFmtId="37" fontId="5" fillId="0" borderId="0" xfId="3" applyFont="1" applyBorder="1" applyProtection="1"/>
    <xf numFmtId="37" fontId="5" fillId="0" borderId="5" xfId="3" applyFont="1" applyBorder="1" applyProtection="1"/>
    <xf numFmtId="0" fontId="6" fillId="2" borderId="7" xfId="3" applyNumberFormat="1" applyFont="1" applyFill="1" applyBorder="1" applyAlignment="1" applyProtection="1">
      <alignment horizontal="right" wrapText="1"/>
      <protection locked="0"/>
    </xf>
    <xf numFmtId="37" fontId="6" fillId="2" borderId="11" xfId="3" applyFont="1" applyFill="1" applyBorder="1" applyAlignment="1" applyProtection="1">
      <alignment wrapText="1"/>
      <protection locked="0"/>
    </xf>
    <xf numFmtId="0" fontId="6" fillId="2" borderId="12" xfId="3" applyNumberFormat="1" applyFont="1" applyFill="1" applyBorder="1" applyAlignment="1" applyProtection="1">
      <alignment horizontal="right" wrapText="1"/>
      <protection locked="0"/>
    </xf>
    <xf numFmtId="37" fontId="6" fillId="2" borderId="12" xfId="3" applyFont="1" applyFill="1" applyBorder="1" applyAlignment="1" applyProtection="1">
      <alignment wrapText="1"/>
      <protection locked="0"/>
    </xf>
    <xf numFmtId="0" fontId="7" fillId="0" borderId="0" xfId="0" applyNumberFormat="1" applyFont="1"/>
    <xf numFmtId="0" fontId="5" fillId="0" borderId="0" xfId="0" applyNumberFormat="1" applyFont="1" applyFill="1" applyBorder="1" applyAlignment="1">
      <alignment vertical="center"/>
    </xf>
    <xf numFmtId="167" fontId="5" fillId="0" borderId="0" xfId="0" applyNumberFormat="1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6" fontId="7" fillId="0" borderId="0" xfId="0" applyNumberFormat="1" applyFont="1"/>
    <xf numFmtId="168" fontId="7" fillId="0" borderId="0" xfId="0" applyNumberFormat="1" applyFont="1"/>
    <xf numFmtId="0" fontId="7" fillId="0" borderId="3" xfId="0" applyNumberFormat="1" applyFont="1" applyBorder="1"/>
    <xf numFmtId="0" fontId="5" fillId="0" borderId="4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vertical="center"/>
    </xf>
    <xf numFmtId="167" fontId="7" fillId="0" borderId="4" xfId="0" applyNumberFormat="1" applyFont="1" applyBorder="1"/>
    <xf numFmtId="0" fontId="7" fillId="0" borderId="5" xfId="0" applyNumberFormat="1" applyFont="1" applyBorder="1"/>
    <xf numFmtId="166" fontId="7" fillId="0" borderId="6" xfId="0" applyNumberFormat="1" applyFont="1" applyBorder="1"/>
    <xf numFmtId="0" fontId="5" fillId="0" borderId="3" xfId="0" applyNumberFormat="1" applyFont="1" applyFill="1" applyBorder="1" applyAlignment="1">
      <alignment vertical="center"/>
    </xf>
    <xf numFmtId="165" fontId="5" fillId="0" borderId="4" xfId="0" applyNumberFormat="1" applyFont="1" applyFill="1" applyBorder="1" applyAlignment="1">
      <alignment vertical="center"/>
    </xf>
    <xf numFmtId="165" fontId="5" fillId="0" borderId="13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vertical="center"/>
    </xf>
    <xf numFmtId="166" fontId="5" fillId="0" borderId="10" xfId="0" applyNumberFormat="1" applyFont="1" applyFill="1" applyBorder="1" applyAlignment="1">
      <alignment vertical="center"/>
    </xf>
    <xf numFmtId="166" fontId="5" fillId="0" borderId="6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vertical="center"/>
    </xf>
    <xf numFmtId="167" fontId="5" fillId="0" borderId="8" xfId="0" applyNumberFormat="1" applyFont="1" applyFill="1" applyBorder="1" applyAlignment="1">
      <alignment vertical="center"/>
    </xf>
    <xf numFmtId="165" fontId="5" fillId="0" borderId="8" xfId="0" applyNumberFormat="1" applyFont="1" applyFill="1" applyBorder="1" applyAlignment="1">
      <alignment vertical="center"/>
    </xf>
    <xf numFmtId="165" fontId="5" fillId="0" borderId="9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0" fontId="5" fillId="0" borderId="3" xfId="0" applyFont="1" applyFill="1" applyBorder="1" applyProtection="1"/>
    <xf numFmtId="37" fontId="6" fillId="2" borderId="15" xfId="3" applyFont="1" applyFill="1" applyBorder="1" applyAlignment="1" applyProtection="1">
      <alignment wrapText="1"/>
      <protection locked="0"/>
    </xf>
    <xf numFmtId="37" fontId="5" fillId="0" borderId="16" xfId="3" applyFont="1" applyBorder="1" applyProtection="1"/>
    <xf numFmtId="37" fontId="5" fillId="0" borderId="14" xfId="3" applyFont="1" applyBorder="1" applyProtection="1"/>
    <xf numFmtId="37" fontId="5" fillId="0" borderId="17" xfId="3" applyFont="1" applyBorder="1" applyProtection="1"/>
    <xf numFmtId="0" fontId="5" fillId="0" borderId="2" xfId="0" applyFont="1" applyFill="1" applyBorder="1" applyProtection="1"/>
    <xf numFmtId="0" fontId="8" fillId="0" borderId="9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170" fontId="8" fillId="0" borderId="4" xfId="3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Protection="1"/>
    <xf numFmtId="37" fontId="6" fillId="2" borderId="11" xfId="3" applyFont="1" applyFill="1" applyBorder="1" applyAlignment="1" applyProtection="1">
      <alignment wrapText="1"/>
    </xf>
    <xf numFmtId="37" fontId="6" fillId="2" borderId="12" xfId="3" applyFont="1" applyFill="1" applyBorder="1" applyAlignment="1" applyProtection="1">
      <alignment wrapText="1"/>
    </xf>
    <xf numFmtId="0" fontId="5" fillId="0" borderId="0" xfId="0" applyNumberFormat="1" applyFont="1" applyProtection="1"/>
    <xf numFmtId="0" fontId="5" fillId="0" borderId="0" xfId="0" applyNumberFormat="1" applyFont="1" applyFill="1" applyBorder="1" applyAlignment="1" applyProtection="1">
      <alignment horizontal="left"/>
    </xf>
    <xf numFmtId="0" fontId="7" fillId="0" borderId="3" xfId="0" applyNumberFormat="1" applyFont="1" applyBorder="1" applyProtection="1"/>
    <xf numFmtId="0" fontId="5" fillId="0" borderId="0" xfId="3" applyNumberFormat="1" applyFont="1" applyFill="1" applyBorder="1" applyAlignment="1" applyProtection="1">
      <alignment horizontal="center"/>
    </xf>
    <xf numFmtId="0" fontId="7" fillId="0" borderId="5" xfId="0" applyNumberFormat="1" applyFont="1" applyBorder="1" applyProtection="1"/>
    <xf numFmtId="37" fontId="6" fillId="2" borderId="2" xfId="3" applyFont="1" applyFill="1" applyBorder="1" applyAlignment="1" applyProtection="1">
      <alignment wrapText="1"/>
    </xf>
    <xf numFmtId="0" fontId="6" fillId="2" borderId="8" xfId="3" applyNumberFormat="1" applyFont="1" applyFill="1" applyBorder="1" applyAlignment="1" applyProtection="1">
      <alignment horizontal="center" wrapText="1"/>
    </xf>
    <xf numFmtId="37" fontId="6" fillId="2" borderId="5" xfId="3" applyFont="1" applyFill="1" applyBorder="1" applyAlignment="1" applyProtection="1">
      <alignment wrapText="1"/>
    </xf>
    <xf numFmtId="37" fontId="6" fillId="2" borderId="10" xfId="3" applyFont="1" applyFill="1" applyBorder="1" applyAlignment="1" applyProtection="1">
      <alignment horizontal="center" wrapText="1"/>
    </xf>
    <xf numFmtId="0" fontId="6" fillId="2" borderId="10" xfId="3" applyNumberFormat="1" applyFont="1" applyFill="1" applyBorder="1" applyAlignment="1" applyProtection="1">
      <alignment horizontal="center" wrapText="1"/>
    </xf>
    <xf numFmtId="37" fontId="6" fillId="2" borderId="6" xfId="3" applyFont="1" applyFill="1" applyBorder="1" applyAlignment="1" applyProtection="1">
      <alignment horizontal="center" wrapText="1"/>
    </xf>
    <xf numFmtId="0" fontId="5" fillId="0" borderId="8" xfId="0" applyNumberFormat="1" applyFont="1" applyFill="1" applyBorder="1" applyAlignment="1" applyProtection="1">
      <alignment horizontal="center" vertical="center"/>
    </xf>
    <xf numFmtId="1" fontId="5" fillId="0" borderId="8" xfId="0" applyNumberFormat="1" applyFont="1" applyFill="1" applyBorder="1" applyAlignment="1" applyProtection="1">
      <alignment vertical="center"/>
    </xf>
    <xf numFmtId="1" fontId="5" fillId="0" borderId="0" xfId="0" applyNumberFormat="1" applyFont="1" applyFill="1" applyBorder="1" applyAlignment="1" applyProtection="1">
      <alignment vertical="center"/>
    </xf>
    <xf numFmtId="167" fontId="5" fillId="0" borderId="8" xfId="0" applyNumberFormat="1" applyFont="1" applyFill="1" applyBorder="1" applyAlignment="1" applyProtection="1">
      <alignment horizontal="right" vertical="center"/>
    </xf>
    <xf numFmtId="165" fontId="5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right" vertical="center"/>
    </xf>
    <xf numFmtId="165" fontId="5" fillId="0" borderId="0" xfId="0" applyNumberFormat="1" applyFont="1" applyFill="1" applyBorder="1" applyAlignment="1" applyProtection="1">
      <alignment horizontal="right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1" fontId="5" fillId="0" borderId="10" xfId="0" applyNumberFormat="1" applyFont="1" applyFill="1" applyBorder="1" applyAlignment="1" applyProtection="1">
      <alignment vertical="center"/>
    </xf>
    <xf numFmtId="167" fontId="5" fillId="0" borderId="10" xfId="0" applyNumberFormat="1" applyFont="1" applyFill="1" applyBorder="1" applyAlignment="1" applyProtection="1">
      <alignment horizontal="right" vertical="center"/>
    </xf>
    <xf numFmtId="165" fontId="5" fillId="0" borderId="1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Border="1" applyProtection="1"/>
    <xf numFmtId="0" fontId="5" fillId="0" borderId="3" xfId="0" applyNumberFormat="1" applyFont="1" applyFill="1" applyBorder="1" applyAlignment="1" applyProtection="1">
      <alignment vertical="center"/>
    </xf>
    <xf numFmtId="165" fontId="5" fillId="0" borderId="4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166" fontId="5" fillId="0" borderId="6" xfId="0" applyNumberFormat="1" applyFont="1" applyFill="1" applyBorder="1" applyAlignment="1" applyProtection="1">
      <alignment vertical="center"/>
    </xf>
    <xf numFmtId="166" fontId="7" fillId="0" borderId="0" xfId="0" applyNumberFormat="1" applyFont="1" applyProtection="1"/>
    <xf numFmtId="168" fontId="7" fillId="0" borderId="0" xfId="0" applyNumberFormat="1" applyFont="1" applyProtection="1"/>
    <xf numFmtId="0" fontId="8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8" xfId="0" applyNumberFormat="1" applyFont="1" applyFill="1" applyBorder="1" applyAlignment="1" applyProtection="1">
      <alignment horizontal="center" vertical="center"/>
      <protection locked="0"/>
    </xf>
    <xf numFmtId="170" fontId="8" fillId="0" borderId="8" xfId="0" applyNumberFormat="1" applyFont="1" applyFill="1" applyBorder="1" applyAlignment="1" applyProtection="1">
      <alignment horizontal="left" vertical="center"/>
      <protection locked="0"/>
    </xf>
    <xf numFmtId="165" fontId="8" fillId="0" borderId="8" xfId="0" applyNumberFormat="1" applyFont="1" applyFill="1" applyBorder="1" applyAlignment="1" applyProtection="1">
      <alignment horizontal="right" vertical="center"/>
      <protection locked="0"/>
    </xf>
    <xf numFmtId="0" fontId="8" fillId="0" borderId="3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170" fontId="8" fillId="0" borderId="0" xfId="0" applyNumberFormat="1" applyFont="1" applyFill="1" applyBorder="1" applyAlignment="1" applyProtection="1">
      <alignment horizontal="left" vertical="center"/>
      <protection locked="0"/>
    </xf>
    <xf numFmtId="165" fontId="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5" xfId="0" applyNumberFormat="1" applyFont="1" applyFill="1" applyBorder="1" applyAlignment="1" applyProtection="1">
      <alignment horizontal="left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center"/>
      <protection locked="0"/>
    </xf>
    <xf numFmtId="170" fontId="8" fillId="0" borderId="10" xfId="0" applyNumberFormat="1" applyFont="1" applyFill="1" applyBorder="1" applyAlignment="1" applyProtection="1">
      <alignment horizontal="left" vertical="center"/>
      <protection locked="0"/>
    </xf>
    <xf numFmtId="165" fontId="8" fillId="0" borderId="10" xfId="0" applyNumberFormat="1" applyFont="1" applyFill="1" applyBorder="1" applyAlignment="1" applyProtection="1">
      <alignment horizontal="right" vertical="center"/>
      <protection locked="0"/>
    </xf>
    <xf numFmtId="37" fontId="6" fillId="2" borderId="7" xfId="3" applyFont="1" applyFill="1" applyBorder="1" applyAlignment="1" applyProtection="1">
      <alignment wrapText="1"/>
    </xf>
    <xf numFmtId="37" fontId="5" fillId="0" borderId="8" xfId="3" applyFont="1" applyBorder="1" applyAlignment="1" applyProtection="1">
      <alignment horizontal="center"/>
    </xf>
    <xf numFmtId="169" fontId="5" fillId="0" borderId="8" xfId="3" applyNumberFormat="1" applyFont="1" applyBorder="1" applyAlignment="1" applyProtection="1">
      <alignment horizontal="center"/>
    </xf>
    <xf numFmtId="169" fontId="5" fillId="0" borderId="9" xfId="3" applyNumberFormat="1" applyFont="1" applyBorder="1" applyAlignment="1" applyProtection="1">
      <alignment horizontal="center"/>
    </xf>
    <xf numFmtId="37" fontId="5" fillId="0" borderId="0" xfId="3" applyFont="1" applyBorder="1" applyAlignment="1" applyProtection="1">
      <alignment horizontal="center"/>
    </xf>
    <xf numFmtId="169" fontId="5" fillId="0" borderId="0" xfId="3" applyNumberFormat="1" applyFont="1" applyBorder="1" applyAlignment="1" applyProtection="1">
      <alignment horizontal="center"/>
    </xf>
    <xf numFmtId="169" fontId="5" fillId="0" borderId="4" xfId="3" applyNumberFormat="1" applyFont="1" applyBorder="1" applyAlignment="1" applyProtection="1">
      <alignment horizontal="center"/>
    </xf>
    <xf numFmtId="37" fontId="5" fillId="0" borderId="10" xfId="3" applyFont="1" applyBorder="1" applyAlignment="1" applyProtection="1">
      <alignment horizontal="center"/>
    </xf>
    <xf numFmtId="169" fontId="5" fillId="0" borderId="10" xfId="3" applyNumberFormat="1" applyFont="1" applyBorder="1" applyAlignment="1" applyProtection="1">
      <alignment horizontal="center"/>
    </xf>
    <xf numFmtId="169" fontId="5" fillId="0" borderId="6" xfId="3" applyNumberFormat="1" applyFont="1" applyBorder="1" applyAlignment="1" applyProtection="1">
      <alignment horizontal="center"/>
    </xf>
    <xf numFmtId="37" fontId="6" fillId="2" borderId="11" xfId="3" applyFont="1" applyFill="1" applyBorder="1" applyAlignment="1" applyProtection="1">
      <alignment horizontal="left" wrapText="1"/>
    </xf>
    <xf numFmtId="37" fontId="5" fillId="0" borderId="16" xfId="3" applyFont="1" applyBorder="1" applyAlignment="1" applyProtection="1">
      <alignment horizontal="left"/>
    </xf>
    <xf numFmtId="37" fontId="5" fillId="0" borderId="14" xfId="3" applyFont="1" applyBorder="1" applyAlignment="1" applyProtection="1">
      <alignment horizontal="left"/>
    </xf>
    <xf numFmtId="37" fontId="5" fillId="0" borderId="17" xfId="3" applyFont="1" applyBorder="1" applyAlignment="1" applyProtection="1">
      <alignment horizontal="left"/>
    </xf>
    <xf numFmtId="0" fontId="5" fillId="0" borderId="4" xfId="0" applyNumberFormat="1" applyFont="1" applyFill="1" applyBorder="1" applyAlignment="1" applyProtection="1">
      <alignment horizontal="center" vertical="center"/>
    </xf>
    <xf numFmtId="167" fontId="7" fillId="0" borderId="4" xfId="0" applyNumberFormat="1" applyFont="1" applyBorder="1" applyAlignment="1" applyProtection="1">
      <alignment horizontal="center"/>
    </xf>
    <xf numFmtId="166" fontId="7" fillId="0" borderId="6" xfId="0" applyNumberFormat="1" applyFont="1" applyBorder="1" applyAlignment="1" applyProtection="1">
      <alignment horizontal="center"/>
    </xf>
    <xf numFmtId="37" fontId="6" fillId="2" borderId="8" xfId="3" applyFont="1" applyFill="1" applyBorder="1" applyAlignment="1" applyProtection="1">
      <alignment wrapText="1"/>
    </xf>
    <xf numFmtId="1" fontId="8" fillId="0" borderId="8" xfId="3" applyNumberFormat="1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/>
      <protection locked="0"/>
    </xf>
    <xf numFmtId="171" fontId="8" fillId="0" borderId="6" xfId="3" applyNumberFormat="1" applyFont="1" applyFill="1" applyBorder="1" applyAlignment="1" applyProtection="1">
      <alignment horizontal="center"/>
      <protection locked="0"/>
    </xf>
    <xf numFmtId="37" fontId="6" fillId="2" borderId="10" xfId="3" applyFont="1" applyFill="1" applyBorder="1" applyAlignment="1" applyProtection="1">
      <alignment wrapText="1"/>
    </xf>
    <xf numFmtId="37" fontId="6" fillId="2" borderId="5" xfId="3" applyFont="1" applyFill="1" applyBorder="1" applyAlignment="1" applyProtection="1">
      <alignment horizontal="center" wrapText="1"/>
    </xf>
    <xf numFmtId="0" fontId="7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horizontal="center"/>
    </xf>
    <xf numFmtId="0" fontId="7" fillId="0" borderId="9" xfId="0" applyNumberFormat="1" applyFont="1" applyBorder="1" applyAlignment="1" applyProtection="1">
      <alignment horizontal="center"/>
    </xf>
    <xf numFmtId="0" fontId="7" fillId="0" borderId="4" xfId="0" applyNumberFormat="1" applyFont="1" applyBorder="1" applyAlignment="1" applyProtection="1">
      <alignment horizontal="center"/>
    </xf>
    <xf numFmtId="0" fontId="7" fillId="0" borderId="6" xfId="0" applyNumberFormat="1" applyFont="1" applyBorder="1" applyAlignment="1" applyProtection="1">
      <alignment horizontal="center"/>
    </xf>
    <xf numFmtId="166" fontId="5" fillId="0" borderId="0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  <protection locked="0"/>
    </xf>
    <xf numFmtId="37" fontId="6" fillId="2" borderId="8" xfId="3" applyFont="1" applyFill="1" applyBorder="1" applyAlignment="1" applyProtection="1">
      <alignment horizontal="center" wrapText="1"/>
    </xf>
    <xf numFmtId="37" fontId="6" fillId="2" borderId="9" xfId="3" applyFont="1" applyFill="1" applyBorder="1" applyAlignment="1" applyProtection="1">
      <alignment horizontal="center" wrapText="1"/>
    </xf>
    <xf numFmtId="0" fontId="5" fillId="0" borderId="8" xfId="0" applyNumberFormat="1" applyFont="1" applyFill="1" applyBorder="1" applyAlignment="1" applyProtection="1">
      <alignment vertical="center"/>
    </xf>
    <xf numFmtId="166" fontId="5" fillId="0" borderId="8" xfId="0" applyNumberFormat="1" applyFont="1" applyFill="1" applyBorder="1" applyAlignment="1" applyProtection="1">
      <alignment horizontal="center" vertical="center"/>
    </xf>
    <xf numFmtId="37" fontId="6" fillId="2" borderId="2" xfId="3" applyFont="1" applyFill="1" applyBorder="1" applyAlignment="1" applyProtection="1">
      <alignment horizontal="center" wrapText="1"/>
    </xf>
    <xf numFmtId="37" fontId="6" fillId="2" borderId="8" xfId="3" applyFont="1" applyFill="1" applyBorder="1" applyAlignment="1" applyProtection="1">
      <alignment horizontal="center" wrapText="1"/>
    </xf>
    <xf numFmtId="37" fontId="6" fillId="2" borderId="9" xfId="3" applyFont="1" applyFill="1" applyBorder="1" applyAlignment="1" applyProtection="1">
      <alignment horizontal="center" wrapText="1"/>
    </xf>
  </cellXfs>
  <cellStyles count="5">
    <cellStyle name="Normal" xfId="0" builtinId="0"/>
    <cellStyle name="Normal 2" xfId="1"/>
    <cellStyle name="Normal 3" xfId="2"/>
    <cellStyle name="Normal 4" xfId="4"/>
    <cellStyle name="Normal_PJM 2004 SOM CONE Combined Cycle Plant 1-12-05 Version 1" xfId="3"/>
  </cellStyles>
  <dxfs count="1">
    <dxf>
      <font>
        <b/>
        <i/>
        <color rgb="FFC00000"/>
      </font>
      <fill>
        <patternFill>
          <bgColor rgb="FFF2DCDB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0000CC"/>
      <color rgb="FFF2DCDB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525"/>
  <sheetViews>
    <sheetView showGridLines="0" tabSelected="1" zoomScale="80" zoomScaleNormal="80" workbookViewId="0">
      <selection activeCell="B2" sqref="B2"/>
    </sheetView>
  </sheetViews>
  <sheetFormatPr defaultColWidth="9.109375" defaultRowHeight="16.2" customHeight="1" x14ac:dyDescent="0.25"/>
  <cols>
    <col min="1" max="1" width="8.77734375" style="47" customWidth="1"/>
    <col min="2" max="2" width="50.77734375" style="47" customWidth="1"/>
    <col min="3" max="3" width="30.77734375" style="47" customWidth="1"/>
    <col min="4" max="4" width="22.77734375" style="47" customWidth="1"/>
    <col min="5" max="5" width="24.77734375" style="47" customWidth="1"/>
    <col min="6" max="7" width="17.77734375" style="47" customWidth="1"/>
    <col min="8" max="8" width="20.77734375" style="47" customWidth="1"/>
    <col min="9" max="9" width="15.21875" style="47" hidden="1" customWidth="1"/>
    <col min="10" max="10" width="17.88671875" style="47" hidden="1" customWidth="1"/>
    <col min="11" max="11" width="15.21875" style="47" hidden="1" customWidth="1"/>
    <col min="12" max="12" width="17.88671875" style="47" hidden="1" customWidth="1"/>
    <col min="13" max="13" width="14.109375" style="47" hidden="1" customWidth="1"/>
    <col min="14" max="15" width="23.77734375" style="47" customWidth="1"/>
    <col min="16" max="21" width="10.77734375" style="47" hidden="1" customWidth="1"/>
    <col min="22" max="22" width="20.44140625" style="47" hidden="1" customWidth="1"/>
    <col min="23" max="23" width="21.21875" style="47" hidden="1" customWidth="1"/>
    <col min="24" max="24" width="12.77734375" style="47" hidden="1" customWidth="1"/>
    <col min="25" max="28" width="5.77734375" style="47" hidden="1" customWidth="1"/>
    <col min="29" max="30" width="14.77734375" style="47" customWidth="1"/>
    <col min="31" max="32" width="15.77734375" style="47" customWidth="1"/>
    <col min="33" max="33" width="22.77734375" style="47" customWidth="1"/>
    <col min="34" max="34" width="34.77734375" style="116" customWidth="1"/>
    <col min="35" max="35" width="9.109375" style="47" customWidth="1"/>
    <col min="36" max="16384" width="9.109375" style="47"/>
  </cols>
  <sheetData>
    <row r="1" spans="2:35" ht="16.2" customHeight="1" thickBot="1" x14ac:dyDescent="0.3"/>
    <row r="2" spans="2:35" ht="16.2" customHeight="1" thickBot="1" x14ac:dyDescent="0.35">
      <c r="B2" s="48" t="s">
        <v>69</v>
      </c>
      <c r="C2" s="49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117"/>
      <c r="AI2" s="50"/>
    </row>
    <row r="3" spans="2:35" ht="16.2" customHeight="1" x14ac:dyDescent="0.25">
      <c r="B3" s="43" t="s">
        <v>32</v>
      </c>
      <c r="C3" s="44" t="s">
        <v>6</v>
      </c>
      <c r="D3" s="51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117"/>
      <c r="AI3" s="50"/>
    </row>
    <row r="4" spans="2:35" ht="16.2" customHeight="1" x14ac:dyDescent="0.25">
      <c r="B4" s="38" t="s">
        <v>57</v>
      </c>
      <c r="C4" s="45" t="s">
        <v>59</v>
      </c>
      <c r="D4" s="51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117"/>
      <c r="AI4" s="50"/>
    </row>
    <row r="5" spans="2:35" ht="16.2" customHeight="1" x14ac:dyDescent="0.25">
      <c r="B5" s="38" t="s">
        <v>185</v>
      </c>
      <c r="C5" s="45" t="s">
        <v>186</v>
      </c>
      <c r="D5" s="51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117"/>
      <c r="AI5" s="50"/>
    </row>
    <row r="6" spans="2:35" ht="16.2" customHeight="1" x14ac:dyDescent="0.25">
      <c r="B6" s="52" t="s">
        <v>80</v>
      </c>
      <c r="C6" s="46">
        <v>29342</v>
      </c>
      <c r="D6" s="53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117"/>
      <c r="AI6" s="50"/>
    </row>
    <row r="7" spans="2:35" ht="16.2" customHeight="1" thickBot="1" x14ac:dyDescent="0.3">
      <c r="B7" s="54" t="s">
        <v>0</v>
      </c>
      <c r="C7" s="113">
        <v>100</v>
      </c>
      <c r="D7" s="53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117"/>
      <c r="AI7" s="50"/>
    </row>
    <row r="8" spans="2:35" ht="16.2" customHeight="1" thickBot="1" x14ac:dyDescent="0.3"/>
    <row r="9" spans="2:35" ht="16.2" customHeight="1" x14ac:dyDescent="0.3">
      <c r="B9" s="55"/>
      <c r="C9" s="123"/>
      <c r="D9" s="123"/>
      <c r="E9" s="127" t="s">
        <v>184</v>
      </c>
      <c r="F9" s="128"/>
      <c r="G9" s="128"/>
      <c r="H9" s="129"/>
      <c r="I9" s="128" t="s">
        <v>176</v>
      </c>
      <c r="J9" s="128"/>
      <c r="K9" s="128" t="s">
        <v>67</v>
      </c>
      <c r="L9" s="128"/>
      <c r="M9" s="110"/>
      <c r="N9" s="123"/>
      <c r="O9" s="123"/>
      <c r="P9" s="128" t="s">
        <v>178</v>
      </c>
      <c r="Q9" s="128"/>
      <c r="R9" s="128"/>
      <c r="S9" s="128"/>
      <c r="T9" s="128"/>
      <c r="U9" s="128"/>
      <c r="V9" s="128"/>
      <c r="W9" s="128"/>
      <c r="X9" s="128" t="s">
        <v>182</v>
      </c>
      <c r="Y9" s="128"/>
      <c r="Z9" s="128"/>
      <c r="AA9" s="128"/>
      <c r="AB9" s="128"/>
      <c r="AC9" s="123"/>
      <c r="AD9" s="56"/>
      <c r="AE9" s="128" t="s">
        <v>72</v>
      </c>
      <c r="AF9" s="128"/>
      <c r="AG9" s="123"/>
      <c r="AH9" s="124"/>
    </row>
    <row r="10" spans="2:35" ht="34.200000000000003" thickBot="1" x14ac:dyDescent="0.35">
      <c r="B10" s="57" t="s">
        <v>5</v>
      </c>
      <c r="C10" s="58" t="s">
        <v>31</v>
      </c>
      <c r="D10" s="58" t="s">
        <v>179</v>
      </c>
      <c r="E10" s="115" t="s">
        <v>183</v>
      </c>
      <c r="F10" s="58" t="s">
        <v>63</v>
      </c>
      <c r="G10" s="58" t="s">
        <v>39</v>
      </c>
      <c r="H10" s="60" t="s">
        <v>41</v>
      </c>
      <c r="I10" s="58" t="s">
        <v>27</v>
      </c>
      <c r="J10" s="58" t="s">
        <v>180</v>
      </c>
      <c r="K10" s="58" t="s">
        <v>27</v>
      </c>
      <c r="L10" s="58" t="s">
        <v>180</v>
      </c>
      <c r="M10" s="58" t="s">
        <v>181</v>
      </c>
      <c r="N10" s="58" t="s">
        <v>177</v>
      </c>
      <c r="O10" s="58" t="s">
        <v>64</v>
      </c>
      <c r="P10" s="58" t="s">
        <v>16</v>
      </c>
      <c r="Q10" s="58" t="s">
        <v>17</v>
      </c>
      <c r="R10" s="58" t="s">
        <v>18</v>
      </c>
      <c r="S10" s="58" t="s">
        <v>19</v>
      </c>
      <c r="T10" s="58" t="s">
        <v>20</v>
      </c>
      <c r="U10" s="58" t="s">
        <v>21</v>
      </c>
      <c r="V10" s="58" t="s">
        <v>67</v>
      </c>
      <c r="W10" s="58" t="s">
        <v>68</v>
      </c>
      <c r="X10" s="114"/>
      <c r="Y10" s="114"/>
      <c r="Z10" s="114"/>
      <c r="AA10" s="114"/>
      <c r="AB10" s="114"/>
      <c r="AC10" s="58" t="s">
        <v>30</v>
      </c>
      <c r="AD10" s="59" t="s">
        <v>15</v>
      </c>
      <c r="AE10" s="58" t="s">
        <v>81</v>
      </c>
      <c r="AF10" s="58" t="s">
        <v>82</v>
      </c>
      <c r="AG10" s="58" t="str">
        <f>CONCATENATE(C3," Total Project Investment")</f>
        <v>2023/2024 Total Project Investment</v>
      </c>
      <c r="AH10" s="60" t="s">
        <v>71</v>
      </c>
    </row>
    <row r="11" spans="2:35" ht="16.2" customHeight="1" x14ac:dyDescent="0.25">
      <c r="B11" s="81" t="s">
        <v>1</v>
      </c>
      <c r="C11" s="83">
        <v>45077</v>
      </c>
      <c r="D11" s="84">
        <v>5000000</v>
      </c>
      <c r="E11" s="83">
        <v>44586</v>
      </c>
      <c r="F11" s="82" t="s">
        <v>587</v>
      </c>
      <c r="G11" s="111" t="s">
        <v>36</v>
      </c>
      <c r="H11" s="112" t="s">
        <v>55</v>
      </c>
      <c r="I11" s="61" t="str">
        <f t="shared" ref="I11" si="0">IF(C11&lt;&gt;"",IF(MONTH(C11)&lt;6,CONCATENATE(YEAR(C11),"/",YEAR(C11)+1),IF(MONTH(C11)&gt;=6,CONCATENATE(YEAR(C11)+1,"/",YEAR(C11)+2))),"")</f>
        <v>2023/2024</v>
      </c>
      <c r="J11" s="61">
        <f>IFERROR(IF(AND(I11&lt;&gt;"",$C$6&lt;&gt;"",$C$6&lt;=DATE(LEFT(I11,4)*1,6,1)),MAX(ROUNDDOWN(YEARFRAC($C$6,DATE(LEFT(I11,4)*1,6,1),1),0),0),""),"")</f>
        <v>43</v>
      </c>
      <c r="K11" s="61" t="str">
        <f t="shared" ref="K11" si="1">IF(C11&lt;&gt;"",IF(MONTH(C11)&gt;=6,CONCATENATE(YEAR(C11),"/",YEAR(C11)+1),IF(MONTH(C11)&lt;6,CONCATENATE(YEAR(C11)-1,"/",YEAR(C11)))),"")</f>
        <v>2022/2023</v>
      </c>
      <c r="L11" s="61">
        <f>IFERROR(IF(AND(K11&lt;&gt;"",$C$6&lt;&gt;"",$C$6&lt;=DATE(LEFT(K11,4)*1,6,1)),MAX(ROUNDDOWN(YEARFRAC($C$6,DATE(LEFT(K11,4)*1,6,1),1),0),0),""),"")</f>
        <v>42</v>
      </c>
      <c r="M11" s="61">
        <f t="shared" ref="M11" si="2">IFERROR(IF(AND(E11&lt;&gt;"",$C$6&lt;&gt;"",$C$6&lt;=E11),MAX(ROUNDDOWN(YEARFRAC($C$6,E11,1),0),0),""),"")</f>
        <v>41</v>
      </c>
      <c r="N11" s="61" t="str">
        <f>IF(OR(F11="",F11="Select One",G11="",G11="Select One",L11="",D11="",$C$7="",H11="",H11="Select One",M11=""),"Insufficient Information",IF(OR(AND(F11="Yes",OR(G11="Coal",G11="Gas",G11="Oil"),L11&lt;&gt;"",L11&gt;=15,D11/$C$7/1000&gt;=200),AND(F11="Yes",G11="Coal",H11&lt;&gt;"RTO",H11&lt;&gt;"Select One",M11&lt;&gt;"",M11&gt;=50)),"Yes","No"))</f>
        <v>No</v>
      </c>
      <c r="O11" s="61" t="str">
        <f>IF(OR(G11="",G11="Select One",M11=""),"Insufficient Information",IF(AND(OR(G11="Gas",G11="Oil"),M11&lt;&gt;"",M11&gt;=40),"Yes","No"))</f>
        <v>No</v>
      </c>
      <c r="P11" s="62" t="str">
        <f>IF(AND(J11&lt;&gt;"",J11&lt;=10),CRFs!$C$3,"")</f>
        <v/>
      </c>
      <c r="Q11" s="62" t="str">
        <f>IF(AND(J11&lt;&gt;"",J11&gt;=6,J11&lt;=15),CRFs!$C$4,"")</f>
        <v/>
      </c>
      <c r="R11" s="62" t="str">
        <f>IF(AND(J11&lt;&gt;"",J11&gt;=11,J11&lt;=20),CRFs!$C$5,"")</f>
        <v/>
      </c>
      <c r="S11" s="62" t="str">
        <f>IF(AND(J11&lt;&gt;"",J11&gt;=16,J11&lt;=25),CRFs!$C$6,"")</f>
        <v/>
      </c>
      <c r="T11" s="62">
        <f>IF(AND(J11&lt;&gt;"",J11&gt;=21),CRFs!$C$7,"")</f>
        <v>10</v>
      </c>
      <c r="U11" s="62">
        <f>IF(AND(J11&lt;&gt;"",J11&gt;25),CRFs!$C$8,"")</f>
        <v>5</v>
      </c>
      <c r="V11" s="63" t="str">
        <f>IF($N11="Yes",CRFs!$C$9,"")</f>
        <v/>
      </c>
      <c r="W11" s="63" t="str">
        <f>IF($O11="Yes",CRFs!$C$10,"")</f>
        <v/>
      </c>
      <c r="X11" s="63" t="s">
        <v>37</v>
      </c>
      <c r="Y11" s="63">
        <f>IFERROR(INDEX($P11:$W11,_xlfn.AGGREGATE(15,6,(COLUMN($P11:$W11)-COLUMN($P11)+1)/($P11:$W11&lt;&gt;""),COLUMNS($Y11:Y11))),"")</f>
        <v>10</v>
      </c>
      <c r="Z11" s="63">
        <f>IFERROR(INDEX($P11:$W11,_xlfn.AGGREGATE(15,6,(COLUMN($P11:$W11)-COLUMN($P11)+1)/($P11:$W11&lt;&gt;""),COLUMNS($Y11:Z11))),"")</f>
        <v>5</v>
      </c>
      <c r="AA11" s="63" t="str">
        <f>IFERROR(INDEX($P11:$W11,_xlfn.AGGREGATE(15,6,(COLUMN($P11:$W11)-COLUMN($P11)+1)/($P11:$W11&lt;&gt;""),COLUMNS($Y11:AA11))),"")</f>
        <v/>
      </c>
      <c r="AB11" s="63" t="str">
        <f>IFERROR(INDEX($P11:$W11,_xlfn.AGGREGATE(15,6,(COLUMN($P11:$W11)-COLUMN($P11)+1)/($P11:$W11&lt;&gt;""),COLUMNS($Y11:AB11))),"")</f>
        <v/>
      </c>
      <c r="AC11" s="86">
        <v>5</v>
      </c>
      <c r="AD11" s="64">
        <f>IFERROR(IF(LEFT(AE11,4)*1&lt;2022,VLOOKUP(AC11,CRFs!$C$3:$D$10,2,FALSE),IF(LEFT(AE11,4)*1&gt;=2022,VLOOKUP(AC11,CRFs!$C$3:$J$10,2+MATCH(AE11,CRFs!$E$2:$J$2,0),FALSE))),0)</f>
        <v>0.25831760774387585</v>
      </c>
      <c r="AE11" s="61" t="str">
        <f t="shared" ref="AE11" si="3">IF(OR(AC11="Select One",AC11="",C11=""),"",IF(OR(AND(AC11&lt;&gt;4,MONTH(C11)&lt;6),AND(AC11=4,MONTH(C11)&gt;=6)),CONCATENATE(YEAR(C11),"/",YEAR(C11)+1),IF(AND(AC11&lt;&gt;4,MONTH(C11)&gt;=6),CONCATENATE(YEAR(C11)+1,"/",YEAR(C11)+2),IF(AND(AC11=4,MONTH(C11)&lt;6),CONCATENATE(YEAR(C11)-1,"/",YEAR(C11))))))</f>
        <v>2023/2024</v>
      </c>
      <c r="AF11" s="61" t="str">
        <f>IF(AE11&lt;&gt;"",CONCATENATE(LEFT(AE11,4)+AC11-1,"/",CONCATENATE(LEFT(AE11,4)+AC11)),"")</f>
        <v>2027/2028</v>
      </c>
      <c r="AG11" s="65">
        <f>IF(AND(LEFT($C$3,4)&gt;=LEFT(AE11,4),LEFT($C$3,4)&lt;=LEFT(AF11,4)),D11,0)</f>
        <v>5000000</v>
      </c>
      <c r="AH11" s="118" t="str">
        <f>IF(AND(ISERROR(MATCH(AC11,Y11:AB11,0)),AC11&lt;&gt;"Select One"),"Check Remaining Life of Plant","")</f>
        <v/>
      </c>
    </row>
    <row r="12" spans="2:35" ht="16.2" customHeight="1" x14ac:dyDescent="0.25">
      <c r="B12" s="85" t="s">
        <v>2</v>
      </c>
      <c r="C12" s="87">
        <v>45444</v>
      </c>
      <c r="D12" s="88">
        <v>1000000</v>
      </c>
      <c r="E12" s="87"/>
      <c r="F12" s="86" t="s">
        <v>37</v>
      </c>
      <c r="G12" s="86" t="s">
        <v>37</v>
      </c>
      <c r="H12" s="86" t="s">
        <v>37</v>
      </c>
      <c r="I12" s="66" t="str">
        <f t="shared" ref="I12:I75" si="4">IF(C12&lt;&gt;"",IF(MONTH(C12)&lt;6,CONCATENATE(YEAR(C12),"/",YEAR(C12)+1),IF(MONTH(C12)&gt;=6,CONCATENATE(YEAR(C12)+1,"/",YEAR(C12)+2))),"")</f>
        <v>2025/2026</v>
      </c>
      <c r="J12" s="66">
        <f t="shared" ref="J12:J75" si="5">IFERROR(IF(AND(I12&lt;&gt;"",$C$6&lt;&gt;"",$C$6&lt;=DATE(LEFT(I12,4)*1,6,1)),MAX(ROUNDDOWN(YEARFRAC($C$6,DATE(LEFT(I12,4)*1,6,1),1),0),0),""),"")</f>
        <v>45</v>
      </c>
      <c r="K12" s="66" t="str">
        <f t="shared" ref="K12:K75" si="6">IF(C12&lt;&gt;"",IF(MONTH(C12)&gt;=6,CONCATENATE(YEAR(C12),"/",YEAR(C12)+1),IF(MONTH(C12)&lt;6,CONCATENATE(YEAR(C12)-1,"/",YEAR(C12)))),"")</f>
        <v>2024/2025</v>
      </c>
      <c r="L12" s="66">
        <f t="shared" ref="L12:L75" si="7">IFERROR(IF(AND(K12&lt;&gt;"",$C$6&lt;&gt;"",$C$6&lt;=DATE(LEFT(K12,4)*1,6,1)),MAX(ROUNDDOWN(YEARFRAC($C$6,DATE(LEFT(K12,4)*1,6,1),1),0),0),""),"")</f>
        <v>44</v>
      </c>
      <c r="M12" s="66" t="str">
        <f t="shared" ref="M12:M75" si="8">IFERROR(IF(AND(E12&lt;&gt;"",$C$6&lt;&gt;"",$C$6&lt;=E12),MAX(ROUNDDOWN(YEARFRAC($C$6,E12,1),0),0),""),"")</f>
        <v/>
      </c>
      <c r="N12" s="66" t="str">
        <f t="shared" ref="N12:N75" si="9">IF(OR(F12="",F12="Select One",G12="",G12="Select One",L12="",D12="",$C$7="",H12="",H12="Select One",M12=""),"Insufficient Information",IF(OR(AND(F12="Yes",OR(G12="Coal",G12="Gas",G12="Oil"),L12&lt;&gt;"",L12&gt;=15,D12/$C$7/1000&gt;=200),AND(F12="Yes",G12="Coal",H12&lt;&gt;"RTO",H12&lt;&gt;"Select One",M12&lt;&gt;"",M12&gt;=50)),"Yes","No"))</f>
        <v>Insufficient Information</v>
      </c>
      <c r="O12" s="66" t="str">
        <f t="shared" ref="O12:O75" si="10">IF(OR(G12="",G12="Select One",M12=""),"Insufficient Information",IF(AND(OR(G12="Gas",G12="Oil"),M12&lt;&gt;"",M12&gt;=40),"Yes","No"))</f>
        <v>Insufficient Information</v>
      </c>
      <c r="P12" s="63" t="str">
        <f>IF(AND(J12&lt;&gt;"",J12&lt;=10),CRFs!$C$3,"")</f>
        <v/>
      </c>
      <c r="Q12" s="63" t="str">
        <f>IF(AND(J12&lt;&gt;"",J12&gt;=6,J12&lt;=15),CRFs!$C$4,"")</f>
        <v/>
      </c>
      <c r="R12" s="63" t="str">
        <f>IF(AND(J12&lt;&gt;"",J12&gt;=11,J12&lt;=20),CRFs!$C$5,"")</f>
        <v/>
      </c>
      <c r="S12" s="63" t="str">
        <f>IF(AND(J12&lt;&gt;"",J12&gt;=16,J12&lt;=25),CRFs!$C$6,"")</f>
        <v/>
      </c>
      <c r="T12" s="63">
        <f>IF(AND(J12&lt;&gt;"",J12&gt;=21),CRFs!$C$7,"")</f>
        <v>10</v>
      </c>
      <c r="U12" s="63">
        <f>IF(AND(J12&lt;&gt;"",J12&gt;25),CRFs!$C$8,"")</f>
        <v>5</v>
      </c>
      <c r="V12" s="63" t="str">
        <f>IF($N12="Yes",CRFs!$C$9,"")</f>
        <v/>
      </c>
      <c r="W12" s="63" t="str">
        <f>IF($O12="Yes",CRFs!$C$10,"")</f>
        <v/>
      </c>
      <c r="X12" s="63" t="s">
        <v>37</v>
      </c>
      <c r="Y12" s="63">
        <f>IFERROR(INDEX($P12:$W12,_xlfn.AGGREGATE(15,6,(COLUMN($P12:$W12)-COLUMN($P12)+1)/($P12:$W12&lt;&gt;""),COLUMNS($Y12:Y12))),"")</f>
        <v>10</v>
      </c>
      <c r="Z12" s="63">
        <f>IFERROR(INDEX($P12:$W12,_xlfn.AGGREGATE(15,6,(COLUMN($P12:$W12)-COLUMN($P12)+1)/($P12:$W12&lt;&gt;""),COLUMNS($Y12:Z12))),"")</f>
        <v>5</v>
      </c>
      <c r="AA12" s="63" t="str">
        <f>IFERROR(INDEX($P12:$W12,_xlfn.AGGREGATE(15,6,(COLUMN($P12:$W12)-COLUMN($P12)+1)/($P12:$W12&lt;&gt;""),COLUMNS($Y12:AA12))),"")</f>
        <v/>
      </c>
      <c r="AB12" s="63" t="str">
        <f>IFERROR(INDEX($P12:$W12,_xlfn.AGGREGATE(15,6,(COLUMN($P12:$W12)-COLUMN($P12)+1)/($P12:$W12&lt;&gt;""),COLUMNS($Y12:AB12))),"")</f>
        <v/>
      </c>
      <c r="AC12" s="86">
        <v>10</v>
      </c>
      <c r="AD12" s="67">
        <f>IFERROR(IF(LEFT(AE12,4)*1&lt;2022,VLOOKUP(AC12,CRFs!$C$3:$D$10,2,FALSE),IF(LEFT(AE12,4)*1&gt;=2022,VLOOKUP(AC12,CRFs!$C$3:$J$10,2+MATCH(AE12,CRFs!$E$2:$J$2,0),FALSE))),0)</f>
        <v>0.16352790153872626</v>
      </c>
      <c r="AE12" s="66" t="str">
        <f t="shared" ref="AE12:AE75" si="11">IF(OR(AC12="Select One",AC12="",C12=""),"",IF(OR(AND(AC12&lt;&gt;4,MONTH(C12)&lt;6),AND(AC12=4,MONTH(C12)&gt;=6)),CONCATENATE(YEAR(C12),"/",YEAR(C12)+1),IF(AND(AC12&lt;&gt;4,MONTH(C12)&gt;=6),CONCATENATE(YEAR(C12)+1,"/",YEAR(C12)+2),IF(AND(AC12=4,MONTH(C12)&lt;6),CONCATENATE(YEAR(C12)-1,"/",YEAR(C12))))))</f>
        <v>2025/2026</v>
      </c>
      <c r="AF12" s="66" t="str">
        <f t="shared" ref="AF12:AF75" si="12">IF(AE12&lt;&gt;"",CONCATENATE(LEFT(AE12,4)+AC12-1,"/",CONCATENATE(LEFT(AE12,4)+AC12)),"")</f>
        <v>2034/2035</v>
      </c>
      <c r="AG12" s="68">
        <f>IF(AND(LEFT($C$3,4)&gt;=LEFT(AE12,4),LEFT($C$3,4)&lt;=LEFT(AF12,4)),D12,0)</f>
        <v>0</v>
      </c>
      <c r="AH12" s="119" t="str">
        <f t="shared" ref="AH12:AH75" si="13">IF(AND(ISERROR(MATCH(AC12,Y12:AB12,0)),AC12&lt;&gt;"Select One"),"Check Remaining Life of Plant","")</f>
        <v/>
      </c>
    </row>
    <row r="13" spans="2:35" ht="16.2" customHeight="1" x14ac:dyDescent="0.25">
      <c r="B13" s="85" t="s">
        <v>3</v>
      </c>
      <c r="C13" s="87"/>
      <c r="D13" s="88"/>
      <c r="E13" s="87"/>
      <c r="F13" s="86" t="s">
        <v>37</v>
      </c>
      <c r="G13" s="86" t="s">
        <v>37</v>
      </c>
      <c r="H13" s="86" t="s">
        <v>37</v>
      </c>
      <c r="I13" s="66" t="str">
        <f t="shared" si="4"/>
        <v/>
      </c>
      <c r="J13" s="66" t="str">
        <f t="shared" si="5"/>
        <v/>
      </c>
      <c r="K13" s="66" t="str">
        <f t="shared" si="6"/>
        <v/>
      </c>
      <c r="L13" s="66" t="str">
        <f t="shared" si="7"/>
        <v/>
      </c>
      <c r="M13" s="66" t="str">
        <f t="shared" si="8"/>
        <v/>
      </c>
      <c r="N13" s="66" t="str">
        <f t="shared" si="9"/>
        <v>Insufficient Information</v>
      </c>
      <c r="O13" s="66" t="str">
        <f t="shared" si="10"/>
        <v>Insufficient Information</v>
      </c>
      <c r="P13" s="63" t="str">
        <f>IF(AND(J13&lt;&gt;"",J13&lt;=10),CRFs!$C$3,"")</f>
        <v/>
      </c>
      <c r="Q13" s="63" t="str">
        <f>IF(AND(J13&lt;&gt;"",J13&gt;=6,J13&lt;=15),CRFs!$C$4,"")</f>
        <v/>
      </c>
      <c r="R13" s="63" t="str">
        <f>IF(AND(J13&lt;&gt;"",J13&gt;=11,J13&lt;=20),CRFs!$C$5,"")</f>
        <v/>
      </c>
      <c r="S13" s="63" t="str">
        <f>IF(AND(J13&lt;&gt;"",J13&gt;=16,J13&lt;=25),CRFs!$C$6,"")</f>
        <v/>
      </c>
      <c r="T13" s="63" t="str">
        <f>IF(AND(J13&lt;&gt;"",J13&gt;=21),CRFs!$C$7,"")</f>
        <v/>
      </c>
      <c r="U13" s="63" t="str">
        <f>IF(AND(J13&lt;&gt;"",J13&gt;25),CRFs!$C$8,"")</f>
        <v/>
      </c>
      <c r="V13" s="63" t="str">
        <f>IF($N13="Yes",CRFs!$C$9,"")</f>
        <v/>
      </c>
      <c r="W13" s="63" t="str">
        <f>IF($O13="Yes",CRFs!$C$10,"")</f>
        <v/>
      </c>
      <c r="X13" s="63" t="s">
        <v>37</v>
      </c>
      <c r="Y13" s="63" t="str">
        <f>IFERROR(INDEX($P13:$W13,_xlfn.AGGREGATE(15,6,(COLUMN($P13:$W13)-COLUMN($P13)+1)/($P13:$W13&lt;&gt;""),COLUMNS($Y13:Y13))),"")</f>
        <v/>
      </c>
      <c r="Z13" s="63" t="str">
        <f>IFERROR(INDEX($P13:$W13,_xlfn.AGGREGATE(15,6,(COLUMN($P13:$W13)-COLUMN($P13)+1)/($P13:$W13&lt;&gt;""),COLUMNS($Y13:Z13))),"")</f>
        <v/>
      </c>
      <c r="AA13" s="63" t="str">
        <f>IFERROR(INDEX($P13:$W13,_xlfn.AGGREGATE(15,6,(COLUMN($P13:$W13)-COLUMN($P13)+1)/($P13:$W13&lt;&gt;""),COLUMNS($Y13:AA13))),"")</f>
        <v/>
      </c>
      <c r="AB13" s="63" t="str">
        <f>IFERROR(INDEX($P13:$W13,_xlfn.AGGREGATE(15,6,(COLUMN($P13:$W13)-COLUMN($P13)+1)/($P13:$W13&lt;&gt;""),COLUMNS($Y13:AB13))),"")</f>
        <v/>
      </c>
      <c r="AC13" s="86" t="s">
        <v>37</v>
      </c>
      <c r="AD13" s="67">
        <f>IFERROR(IF(LEFT(AE13,4)*1&lt;2022,VLOOKUP(AC13,CRFs!$C$3:$D$10,2,FALSE),IF(LEFT(AE13,4)*1&gt;=2022,VLOOKUP(AC13,CRFs!$C$3:$J$10,2+MATCH(AE13,CRFs!$E$2:$J$2,0),FALSE))),0)</f>
        <v>0</v>
      </c>
      <c r="AE13" s="66" t="str">
        <f t="shared" si="11"/>
        <v/>
      </c>
      <c r="AF13" s="66" t="str">
        <f t="shared" si="12"/>
        <v/>
      </c>
      <c r="AG13" s="68">
        <f t="shared" ref="AG13:AG75" si="14">IF(AND(LEFT($C$3,4)&gt;=LEFT(AE13,4),LEFT($C$3,4)&lt;=LEFT(AF13,4)),D13,0)</f>
        <v>0</v>
      </c>
      <c r="AH13" s="119" t="str">
        <f t="shared" si="13"/>
        <v/>
      </c>
    </row>
    <row r="14" spans="2:35" ht="16.2" customHeight="1" x14ac:dyDescent="0.25">
      <c r="B14" s="85" t="s">
        <v>4</v>
      </c>
      <c r="C14" s="87"/>
      <c r="D14" s="88"/>
      <c r="E14" s="87"/>
      <c r="F14" s="86" t="s">
        <v>37</v>
      </c>
      <c r="G14" s="86" t="s">
        <v>37</v>
      </c>
      <c r="H14" s="86" t="s">
        <v>37</v>
      </c>
      <c r="I14" s="66" t="str">
        <f t="shared" si="4"/>
        <v/>
      </c>
      <c r="J14" s="66" t="str">
        <f t="shared" si="5"/>
        <v/>
      </c>
      <c r="K14" s="66" t="str">
        <f t="shared" si="6"/>
        <v/>
      </c>
      <c r="L14" s="66" t="str">
        <f t="shared" si="7"/>
        <v/>
      </c>
      <c r="M14" s="66" t="str">
        <f t="shared" si="8"/>
        <v/>
      </c>
      <c r="N14" s="66" t="str">
        <f t="shared" si="9"/>
        <v>Insufficient Information</v>
      </c>
      <c r="O14" s="66" t="str">
        <f t="shared" si="10"/>
        <v>Insufficient Information</v>
      </c>
      <c r="P14" s="63" t="str">
        <f>IF(AND(J14&lt;&gt;"",J14&lt;=10),CRFs!$C$3,"")</f>
        <v/>
      </c>
      <c r="Q14" s="63" t="str">
        <f>IF(AND(J14&lt;&gt;"",J14&gt;=6,J14&lt;=15),CRFs!$C$4,"")</f>
        <v/>
      </c>
      <c r="R14" s="63" t="str">
        <f>IF(AND(J14&lt;&gt;"",J14&gt;=11,J14&lt;=20),CRFs!$C$5,"")</f>
        <v/>
      </c>
      <c r="S14" s="63" t="str">
        <f>IF(AND(J14&lt;&gt;"",J14&gt;=16,J14&lt;=25),CRFs!$C$6,"")</f>
        <v/>
      </c>
      <c r="T14" s="63" t="str">
        <f>IF(AND(J14&lt;&gt;"",J14&gt;=21),CRFs!$C$7,"")</f>
        <v/>
      </c>
      <c r="U14" s="63" t="str">
        <f>IF(AND(J14&lt;&gt;"",J14&gt;25),CRFs!$C$8,"")</f>
        <v/>
      </c>
      <c r="V14" s="63" t="str">
        <f>IF($N14="Yes",CRFs!$C$9,"")</f>
        <v/>
      </c>
      <c r="W14" s="63" t="str">
        <f>IF($O14="Yes",CRFs!$C$10,"")</f>
        <v/>
      </c>
      <c r="X14" s="63" t="s">
        <v>37</v>
      </c>
      <c r="Y14" s="63" t="str">
        <f>IFERROR(INDEX($P14:$W14,_xlfn.AGGREGATE(15,6,(COLUMN($P14:$W14)-COLUMN($P14)+1)/($P14:$W14&lt;&gt;""),COLUMNS($Y14:Y14))),"")</f>
        <v/>
      </c>
      <c r="Z14" s="63" t="str">
        <f>IFERROR(INDEX($P14:$W14,_xlfn.AGGREGATE(15,6,(COLUMN($P14:$W14)-COLUMN($P14)+1)/($P14:$W14&lt;&gt;""),COLUMNS($Y14:Z14))),"")</f>
        <v/>
      </c>
      <c r="AA14" s="63" t="str">
        <f>IFERROR(INDEX($P14:$W14,_xlfn.AGGREGATE(15,6,(COLUMN($P14:$W14)-COLUMN($P14)+1)/($P14:$W14&lt;&gt;""),COLUMNS($Y14:AA14))),"")</f>
        <v/>
      </c>
      <c r="AB14" s="63" t="str">
        <f>IFERROR(INDEX($P14:$W14,_xlfn.AGGREGATE(15,6,(COLUMN($P14:$W14)-COLUMN($P14)+1)/($P14:$W14&lt;&gt;""),COLUMNS($Y14:AB14))),"")</f>
        <v/>
      </c>
      <c r="AC14" s="86" t="s">
        <v>37</v>
      </c>
      <c r="AD14" s="67">
        <f>IFERROR(IF(LEFT(AE14,4)*1&lt;2022,VLOOKUP(AC14,CRFs!$C$3:$D$10,2,FALSE),IF(LEFT(AE14,4)*1&gt;=2022,VLOOKUP(AC14,CRFs!$C$3:$J$10,2+MATCH(AE14,CRFs!$E$2:$J$2,0),FALSE))),0)</f>
        <v>0</v>
      </c>
      <c r="AE14" s="66" t="str">
        <f t="shared" si="11"/>
        <v/>
      </c>
      <c r="AF14" s="66" t="str">
        <f t="shared" si="12"/>
        <v/>
      </c>
      <c r="AG14" s="68">
        <f t="shared" si="14"/>
        <v>0</v>
      </c>
      <c r="AH14" s="119" t="str">
        <f t="shared" si="13"/>
        <v/>
      </c>
    </row>
    <row r="15" spans="2:35" ht="16.2" customHeight="1" x14ac:dyDescent="0.25">
      <c r="B15" s="85" t="s">
        <v>73</v>
      </c>
      <c r="C15" s="87"/>
      <c r="D15" s="88"/>
      <c r="E15" s="87"/>
      <c r="F15" s="86" t="s">
        <v>37</v>
      </c>
      <c r="G15" s="86" t="s">
        <v>37</v>
      </c>
      <c r="H15" s="86" t="s">
        <v>37</v>
      </c>
      <c r="I15" s="66" t="str">
        <f t="shared" si="4"/>
        <v/>
      </c>
      <c r="J15" s="66" t="str">
        <f t="shared" si="5"/>
        <v/>
      </c>
      <c r="K15" s="66" t="str">
        <f t="shared" si="6"/>
        <v/>
      </c>
      <c r="L15" s="66" t="str">
        <f t="shared" si="7"/>
        <v/>
      </c>
      <c r="M15" s="66" t="str">
        <f t="shared" si="8"/>
        <v/>
      </c>
      <c r="N15" s="66" t="str">
        <f t="shared" si="9"/>
        <v>Insufficient Information</v>
      </c>
      <c r="O15" s="66" t="str">
        <f t="shared" si="10"/>
        <v>Insufficient Information</v>
      </c>
      <c r="P15" s="63" t="str">
        <f>IF(AND(J15&lt;&gt;"",J15&lt;=10),CRFs!$C$3,"")</f>
        <v/>
      </c>
      <c r="Q15" s="63" t="str">
        <f>IF(AND(J15&lt;&gt;"",J15&gt;=6,J15&lt;=15),CRFs!$C$4,"")</f>
        <v/>
      </c>
      <c r="R15" s="63" t="str">
        <f>IF(AND(J15&lt;&gt;"",J15&gt;=11,J15&lt;=20),CRFs!$C$5,"")</f>
        <v/>
      </c>
      <c r="S15" s="63" t="str">
        <f>IF(AND(J15&lt;&gt;"",J15&gt;=16,J15&lt;=25),CRFs!$C$6,"")</f>
        <v/>
      </c>
      <c r="T15" s="63" t="str">
        <f>IF(AND(J15&lt;&gt;"",J15&gt;=21),CRFs!$C$7,"")</f>
        <v/>
      </c>
      <c r="U15" s="63" t="str">
        <f>IF(AND(J15&lt;&gt;"",J15&gt;25),CRFs!$C$8,"")</f>
        <v/>
      </c>
      <c r="V15" s="63" t="str">
        <f>IF($N15="Yes",CRFs!$C$9,"")</f>
        <v/>
      </c>
      <c r="W15" s="63" t="str">
        <f>IF($O15="Yes",CRFs!$C$10,"")</f>
        <v/>
      </c>
      <c r="X15" s="63" t="s">
        <v>37</v>
      </c>
      <c r="Y15" s="63" t="str">
        <f>IFERROR(INDEX($P15:$W15,_xlfn.AGGREGATE(15,6,(COLUMN($P15:$W15)-COLUMN($P15)+1)/($P15:$W15&lt;&gt;""),COLUMNS($Y15:Y15))),"")</f>
        <v/>
      </c>
      <c r="Z15" s="63" t="str">
        <f>IFERROR(INDEX($P15:$W15,_xlfn.AGGREGATE(15,6,(COLUMN($P15:$W15)-COLUMN($P15)+1)/($P15:$W15&lt;&gt;""),COLUMNS($Y15:Z15))),"")</f>
        <v/>
      </c>
      <c r="AA15" s="63" t="str">
        <f>IFERROR(INDEX($P15:$W15,_xlfn.AGGREGATE(15,6,(COLUMN($P15:$W15)-COLUMN($P15)+1)/($P15:$W15&lt;&gt;""),COLUMNS($Y15:AA15))),"")</f>
        <v/>
      </c>
      <c r="AB15" s="63" t="str">
        <f>IFERROR(INDEX($P15:$W15,_xlfn.AGGREGATE(15,6,(COLUMN($P15:$W15)-COLUMN($P15)+1)/($P15:$W15&lt;&gt;""),COLUMNS($Y15:AB15))),"")</f>
        <v/>
      </c>
      <c r="AC15" s="86" t="s">
        <v>37</v>
      </c>
      <c r="AD15" s="67">
        <f>IFERROR(IF(LEFT(AE15,4)*1&lt;2022,VLOOKUP(AC15,CRFs!$C$3:$D$10,2,FALSE),IF(LEFT(AE15,4)*1&gt;=2022,VLOOKUP(AC15,CRFs!$C$3:$J$10,2+MATCH(AE15,CRFs!$E$2:$J$2,0),FALSE))),0)</f>
        <v>0</v>
      </c>
      <c r="AE15" s="66" t="str">
        <f t="shared" si="11"/>
        <v/>
      </c>
      <c r="AF15" s="66" t="str">
        <f t="shared" si="12"/>
        <v/>
      </c>
      <c r="AG15" s="68">
        <f t="shared" si="14"/>
        <v>0</v>
      </c>
      <c r="AH15" s="119" t="str">
        <f t="shared" si="13"/>
        <v/>
      </c>
    </row>
    <row r="16" spans="2:35" ht="16.2" customHeight="1" x14ac:dyDescent="0.25">
      <c r="B16" s="85" t="s">
        <v>74</v>
      </c>
      <c r="C16" s="87"/>
      <c r="D16" s="88"/>
      <c r="E16" s="87"/>
      <c r="F16" s="86" t="s">
        <v>37</v>
      </c>
      <c r="G16" s="86" t="s">
        <v>37</v>
      </c>
      <c r="H16" s="86" t="s">
        <v>37</v>
      </c>
      <c r="I16" s="66" t="str">
        <f t="shared" si="4"/>
        <v/>
      </c>
      <c r="J16" s="66" t="str">
        <f t="shared" si="5"/>
        <v/>
      </c>
      <c r="K16" s="66" t="str">
        <f t="shared" si="6"/>
        <v/>
      </c>
      <c r="L16" s="66" t="str">
        <f t="shared" si="7"/>
        <v/>
      </c>
      <c r="M16" s="66" t="str">
        <f t="shared" si="8"/>
        <v/>
      </c>
      <c r="N16" s="66" t="str">
        <f t="shared" si="9"/>
        <v>Insufficient Information</v>
      </c>
      <c r="O16" s="66" t="str">
        <f t="shared" si="10"/>
        <v>Insufficient Information</v>
      </c>
      <c r="P16" s="63" t="str">
        <f>IF(AND(J16&lt;&gt;"",J16&lt;=10),CRFs!$C$3,"")</f>
        <v/>
      </c>
      <c r="Q16" s="63" t="str">
        <f>IF(AND(J16&lt;&gt;"",J16&gt;=6,J16&lt;=15),CRFs!$C$4,"")</f>
        <v/>
      </c>
      <c r="R16" s="63" t="str">
        <f>IF(AND(J16&lt;&gt;"",J16&gt;=11,J16&lt;=20),CRFs!$C$5,"")</f>
        <v/>
      </c>
      <c r="S16" s="63" t="str">
        <f>IF(AND(J16&lt;&gt;"",J16&gt;=16,J16&lt;=25),CRFs!$C$6,"")</f>
        <v/>
      </c>
      <c r="T16" s="63" t="str">
        <f>IF(AND(J16&lt;&gt;"",J16&gt;=21),CRFs!$C$7,"")</f>
        <v/>
      </c>
      <c r="U16" s="63" t="str">
        <f>IF(AND(J16&lt;&gt;"",J16&gt;25),CRFs!$C$8,"")</f>
        <v/>
      </c>
      <c r="V16" s="63" t="str">
        <f>IF($N16="Yes",CRFs!$C$9,"")</f>
        <v/>
      </c>
      <c r="W16" s="63" t="str">
        <f>IF($O16="Yes",CRFs!$C$10,"")</f>
        <v/>
      </c>
      <c r="X16" s="63" t="s">
        <v>37</v>
      </c>
      <c r="Y16" s="63" t="str">
        <f>IFERROR(INDEX($P16:$W16,_xlfn.AGGREGATE(15,6,(COLUMN($P16:$W16)-COLUMN($P16)+1)/($P16:$W16&lt;&gt;""),COLUMNS($Y16:Y16))),"")</f>
        <v/>
      </c>
      <c r="Z16" s="63" t="str">
        <f>IFERROR(INDEX($P16:$W16,_xlfn.AGGREGATE(15,6,(COLUMN($P16:$W16)-COLUMN($P16)+1)/($P16:$W16&lt;&gt;""),COLUMNS($Y16:Z16))),"")</f>
        <v/>
      </c>
      <c r="AA16" s="63" t="str">
        <f>IFERROR(INDEX($P16:$W16,_xlfn.AGGREGATE(15,6,(COLUMN($P16:$W16)-COLUMN($P16)+1)/($P16:$W16&lt;&gt;""),COLUMNS($Y16:AA16))),"")</f>
        <v/>
      </c>
      <c r="AB16" s="63" t="str">
        <f>IFERROR(INDEX($P16:$W16,_xlfn.AGGREGATE(15,6,(COLUMN($P16:$W16)-COLUMN($P16)+1)/($P16:$W16&lt;&gt;""),COLUMNS($Y16:AB16))),"")</f>
        <v/>
      </c>
      <c r="AC16" s="86" t="s">
        <v>37</v>
      </c>
      <c r="AD16" s="67">
        <f>IFERROR(IF(LEFT(AE16,4)*1&lt;2022,VLOOKUP(AC16,CRFs!$C$3:$D$10,2,FALSE),IF(LEFT(AE16,4)*1&gt;=2022,VLOOKUP(AC16,CRFs!$C$3:$J$10,2+MATCH(AE16,CRFs!$E$2:$J$2,0),FALSE))),0)</f>
        <v>0</v>
      </c>
      <c r="AE16" s="66" t="str">
        <f t="shared" si="11"/>
        <v/>
      </c>
      <c r="AF16" s="66" t="str">
        <f t="shared" si="12"/>
        <v/>
      </c>
      <c r="AG16" s="68">
        <f t="shared" si="14"/>
        <v>0</v>
      </c>
      <c r="AH16" s="119" t="str">
        <f t="shared" si="13"/>
        <v/>
      </c>
    </row>
    <row r="17" spans="2:34" ht="16.2" customHeight="1" x14ac:dyDescent="0.25">
      <c r="B17" s="85" t="s">
        <v>75</v>
      </c>
      <c r="C17" s="87"/>
      <c r="D17" s="88"/>
      <c r="E17" s="87"/>
      <c r="F17" s="86" t="s">
        <v>37</v>
      </c>
      <c r="G17" s="86" t="s">
        <v>37</v>
      </c>
      <c r="H17" s="86" t="s">
        <v>37</v>
      </c>
      <c r="I17" s="66" t="str">
        <f t="shared" si="4"/>
        <v/>
      </c>
      <c r="J17" s="66" t="str">
        <f t="shared" si="5"/>
        <v/>
      </c>
      <c r="K17" s="66" t="str">
        <f t="shared" si="6"/>
        <v/>
      </c>
      <c r="L17" s="66" t="str">
        <f t="shared" si="7"/>
        <v/>
      </c>
      <c r="M17" s="66" t="str">
        <f t="shared" si="8"/>
        <v/>
      </c>
      <c r="N17" s="66" t="str">
        <f t="shared" si="9"/>
        <v>Insufficient Information</v>
      </c>
      <c r="O17" s="66" t="str">
        <f t="shared" si="10"/>
        <v>Insufficient Information</v>
      </c>
      <c r="P17" s="63" t="str">
        <f>IF(AND(J17&lt;&gt;"",J17&lt;=10),CRFs!$C$3,"")</f>
        <v/>
      </c>
      <c r="Q17" s="63" t="str">
        <f>IF(AND(J17&lt;&gt;"",J17&gt;=6,J17&lt;=15),CRFs!$C$4,"")</f>
        <v/>
      </c>
      <c r="R17" s="63" t="str">
        <f>IF(AND(J17&lt;&gt;"",J17&gt;=11,J17&lt;=20),CRFs!$C$5,"")</f>
        <v/>
      </c>
      <c r="S17" s="63" t="str">
        <f>IF(AND(J17&lt;&gt;"",J17&gt;=16,J17&lt;=25),CRFs!$C$6,"")</f>
        <v/>
      </c>
      <c r="T17" s="63" t="str">
        <f>IF(AND(J17&lt;&gt;"",J17&gt;=21),CRFs!$C$7,"")</f>
        <v/>
      </c>
      <c r="U17" s="63" t="str">
        <f>IF(AND(J17&lt;&gt;"",J17&gt;25),CRFs!$C$8,"")</f>
        <v/>
      </c>
      <c r="V17" s="63" t="str">
        <f>IF($N17="Yes",CRFs!$C$9,"")</f>
        <v/>
      </c>
      <c r="W17" s="63" t="str">
        <f>IF($O17="Yes",CRFs!$C$10,"")</f>
        <v/>
      </c>
      <c r="X17" s="63" t="s">
        <v>37</v>
      </c>
      <c r="Y17" s="63" t="str">
        <f>IFERROR(INDEX($P17:$W17,_xlfn.AGGREGATE(15,6,(COLUMN($P17:$W17)-COLUMN($P17)+1)/($P17:$W17&lt;&gt;""),COLUMNS($Y17:Y17))),"")</f>
        <v/>
      </c>
      <c r="Z17" s="63" t="str">
        <f>IFERROR(INDEX($P17:$W17,_xlfn.AGGREGATE(15,6,(COLUMN($P17:$W17)-COLUMN($P17)+1)/($P17:$W17&lt;&gt;""),COLUMNS($Y17:Z17))),"")</f>
        <v/>
      </c>
      <c r="AA17" s="63" t="str">
        <f>IFERROR(INDEX($P17:$W17,_xlfn.AGGREGATE(15,6,(COLUMN($P17:$W17)-COLUMN($P17)+1)/($P17:$W17&lt;&gt;""),COLUMNS($Y17:AA17))),"")</f>
        <v/>
      </c>
      <c r="AB17" s="63" t="str">
        <f>IFERROR(INDEX($P17:$W17,_xlfn.AGGREGATE(15,6,(COLUMN($P17:$W17)-COLUMN($P17)+1)/($P17:$W17&lt;&gt;""),COLUMNS($Y17:AB17))),"")</f>
        <v/>
      </c>
      <c r="AC17" s="86" t="s">
        <v>37</v>
      </c>
      <c r="AD17" s="67">
        <f>IFERROR(IF(LEFT(AE17,4)*1&lt;2022,VLOOKUP(AC17,CRFs!$C$3:$D$10,2,FALSE),IF(LEFT(AE17,4)*1&gt;=2022,VLOOKUP(AC17,CRFs!$C$3:$J$10,2+MATCH(AE17,CRFs!$E$2:$J$2,0),FALSE))),0)</f>
        <v>0</v>
      </c>
      <c r="AE17" s="66" t="str">
        <f t="shared" si="11"/>
        <v/>
      </c>
      <c r="AF17" s="66" t="str">
        <f t="shared" si="12"/>
        <v/>
      </c>
      <c r="AG17" s="68">
        <f t="shared" si="14"/>
        <v>0</v>
      </c>
      <c r="AH17" s="119" t="str">
        <f t="shared" si="13"/>
        <v/>
      </c>
    </row>
    <row r="18" spans="2:34" ht="16.2" customHeight="1" x14ac:dyDescent="0.25">
      <c r="B18" s="85" t="s">
        <v>76</v>
      </c>
      <c r="C18" s="87"/>
      <c r="D18" s="88"/>
      <c r="E18" s="87"/>
      <c r="F18" s="86" t="s">
        <v>37</v>
      </c>
      <c r="G18" s="86" t="s">
        <v>37</v>
      </c>
      <c r="H18" s="86" t="s">
        <v>37</v>
      </c>
      <c r="I18" s="66" t="str">
        <f t="shared" si="4"/>
        <v/>
      </c>
      <c r="J18" s="66" t="str">
        <f t="shared" si="5"/>
        <v/>
      </c>
      <c r="K18" s="66" t="str">
        <f t="shared" si="6"/>
        <v/>
      </c>
      <c r="L18" s="66" t="str">
        <f t="shared" si="7"/>
        <v/>
      </c>
      <c r="M18" s="66" t="str">
        <f t="shared" si="8"/>
        <v/>
      </c>
      <c r="N18" s="66" t="str">
        <f t="shared" si="9"/>
        <v>Insufficient Information</v>
      </c>
      <c r="O18" s="66" t="str">
        <f t="shared" si="10"/>
        <v>Insufficient Information</v>
      </c>
      <c r="P18" s="63" t="str">
        <f>IF(AND(J18&lt;&gt;"",J18&lt;=10),CRFs!$C$3,"")</f>
        <v/>
      </c>
      <c r="Q18" s="63" t="str">
        <f>IF(AND(J18&lt;&gt;"",J18&gt;=6,J18&lt;=15),CRFs!$C$4,"")</f>
        <v/>
      </c>
      <c r="R18" s="63" t="str">
        <f>IF(AND(J18&lt;&gt;"",J18&gt;=11,J18&lt;=20),CRFs!$C$5,"")</f>
        <v/>
      </c>
      <c r="S18" s="63" t="str">
        <f>IF(AND(J18&lt;&gt;"",J18&gt;=16,J18&lt;=25),CRFs!$C$6,"")</f>
        <v/>
      </c>
      <c r="T18" s="63" t="str">
        <f>IF(AND(J18&lt;&gt;"",J18&gt;=21),CRFs!$C$7,"")</f>
        <v/>
      </c>
      <c r="U18" s="63" t="str">
        <f>IF(AND(J18&lt;&gt;"",J18&gt;25),CRFs!$C$8,"")</f>
        <v/>
      </c>
      <c r="V18" s="63" t="str">
        <f>IF($N18="Yes",CRFs!$C$9,"")</f>
        <v/>
      </c>
      <c r="W18" s="63" t="str">
        <f>IF($O18="Yes",CRFs!$C$10,"")</f>
        <v/>
      </c>
      <c r="X18" s="63" t="s">
        <v>37</v>
      </c>
      <c r="Y18" s="63" t="str">
        <f>IFERROR(INDEX($P18:$W18,_xlfn.AGGREGATE(15,6,(COLUMN($P18:$W18)-COLUMN($P18)+1)/($P18:$W18&lt;&gt;""),COLUMNS($Y18:Y18))),"")</f>
        <v/>
      </c>
      <c r="Z18" s="63" t="str">
        <f>IFERROR(INDEX($P18:$W18,_xlfn.AGGREGATE(15,6,(COLUMN($P18:$W18)-COLUMN($P18)+1)/($P18:$W18&lt;&gt;""),COLUMNS($Y18:Z18))),"")</f>
        <v/>
      </c>
      <c r="AA18" s="63" t="str">
        <f>IFERROR(INDEX($P18:$W18,_xlfn.AGGREGATE(15,6,(COLUMN($P18:$W18)-COLUMN($P18)+1)/($P18:$W18&lt;&gt;""),COLUMNS($Y18:AA18))),"")</f>
        <v/>
      </c>
      <c r="AB18" s="63" t="str">
        <f>IFERROR(INDEX($P18:$W18,_xlfn.AGGREGATE(15,6,(COLUMN($P18:$W18)-COLUMN($P18)+1)/($P18:$W18&lt;&gt;""),COLUMNS($Y18:AB18))),"")</f>
        <v/>
      </c>
      <c r="AC18" s="86" t="s">
        <v>37</v>
      </c>
      <c r="AD18" s="67">
        <f>IFERROR(IF(LEFT(AE18,4)*1&lt;2022,VLOOKUP(AC18,CRFs!$C$3:$D$10,2,FALSE),IF(LEFT(AE18,4)*1&gt;=2022,VLOOKUP(AC18,CRFs!$C$3:$J$10,2+MATCH(AE18,CRFs!$E$2:$J$2,0),FALSE))),0)</f>
        <v>0</v>
      </c>
      <c r="AE18" s="66" t="str">
        <f t="shared" si="11"/>
        <v/>
      </c>
      <c r="AF18" s="66" t="str">
        <f t="shared" si="12"/>
        <v/>
      </c>
      <c r="AG18" s="68">
        <f t="shared" si="14"/>
        <v>0</v>
      </c>
      <c r="AH18" s="119" t="str">
        <f t="shared" si="13"/>
        <v/>
      </c>
    </row>
    <row r="19" spans="2:34" ht="16.2" customHeight="1" x14ac:dyDescent="0.25">
      <c r="B19" s="85" t="s">
        <v>77</v>
      </c>
      <c r="C19" s="87"/>
      <c r="D19" s="88"/>
      <c r="E19" s="87"/>
      <c r="F19" s="86" t="s">
        <v>37</v>
      </c>
      <c r="G19" s="86" t="s">
        <v>37</v>
      </c>
      <c r="H19" s="86" t="s">
        <v>37</v>
      </c>
      <c r="I19" s="66" t="str">
        <f t="shared" si="4"/>
        <v/>
      </c>
      <c r="J19" s="66" t="str">
        <f t="shared" si="5"/>
        <v/>
      </c>
      <c r="K19" s="66" t="str">
        <f t="shared" si="6"/>
        <v/>
      </c>
      <c r="L19" s="66" t="str">
        <f t="shared" si="7"/>
        <v/>
      </c>
      <c r="M19" s="66" t="str">
        <f t="shared" si="8"/>
        <v/>
      </c>
      <c r="N19" s="66" t="str">
        <f t="shared" si="9"/>
        <v>Insufficient Information</v>
      </c>
      <c r="O19" s="66" t="str">
        <f t="shared" si="10"/>
        <v>Insufficient Information</v>
      </c>
      <c r="P19" s="63" t="str">
        <f>IF(AND(J19&lt;&gt;"",J19&lt;=10),CRFs!$C$3,"")</f>
        <v/>
      </c>
      <c r="Q19" s="63" t="str">
        <f>IF(AND(J19&lt;&gt;"",J19&gt;=6,J19&lt;=15),CRFs!$C$4,"")</f>
        <v/>
      </c>
      <c r="R19" s="63" t="str">
        <f>IF(AND(J19&lt;&gt;"",J19&gt;=11,J19&lt;=20),CRFs!$C$5,"")</f>
        <v/>
      </c>
      <c r="S19" s="63" t="str">
        <f>IF(AND(J19&lt;&gt;"",J19&gt;=16,J19&lt;=25),CRFs!$C$6,"")</f>
        <v/>
      </c>
      <c r="T19" s="63" t="str">
        <f>IF(AND(J19&lt;&gt;"",J19&gt;=21),CRFs!$C$7,"")</f>
        <v/>
      </c>
      <c r="U19" s="63" t="str">
        <f>IF(AND(J19&lt;&gt;"",J19&gt;25),CRFs!$C$8,"")</f>
        <v/>
      </c>
      <c r="V19" s="63" t="str">
        <f>IF($N19="Yes",CRFs!$C$9,"")</f>
        <v/>
      </c>
      <c r="W19" s="63" t="str">
        <f>IF($O19="Yes",CRFs!$C$10,"")</f>
        <v/>
      </c>
      <c r="X19" s="63" t="s">
        <v>37</v>
      </c>
      <c r="Y19" s="63" t="str">
        <f>IFERROR(INDEX($P19:$W19,_xlfn.AGGREGATE(15,6,(COLUMN($P19:$W19)-COLUMN($P19)+1)/($P19:$W19&lt;&gt;""),COLUMNS($Y19:Y19))),"")</f>
        <v/>
      </c>
      <c r="Z19" s="63" t="str">
        <f>IFERROR(INDEX($P19:$W19,_xlfn.AGGREGATE(15,6,(COLUMN($P19:$W19)-COLUMN($P19)+1)/($P19:$W19&lt;&gt;""),COLUMNS($Y19:Z19))),"")</f>
        <v/>
      </c>
      <c r="AA19" s="63" t="str">
        <f>IFERROR(INDEX($P19:$W19,_xlfn.AGGREGATE(15,6,(COLUMN($P19:$W19)-COLUMN($P19)+1)/($P19:$W19&lt;&gt;""),COLUMNS($Y19:AA19))),"")</f>
        <v/>
      </c>
      <c r="AB19" s="63" t="str">
        <f>IFERROR(INDEX($P19:$W19,_xlfn.AGGREGATE(15,6,(COLUMN($P19:$W19)-COLUMN($P19)+1)/($P19:$W19&lt;&gt;""),COLUMNS($Y19:AB19))),"")</f>
        <v/>
      </c>
      <c r="AC19" s="86" t="s">
        <v>37</v>
      </c>
      <c r="AD19" s="67">
        <f>IFERROR(IF(LEFT(AE19,4)*1&lt;2022,VLOOKUP(AC19,CRFs!$C$3:$D$10,2,FALSE),IF(LEFT(AE19,4)*1&gt;=2022,VLOOKUP(AC19,CRFs!$C$3:$J$10,2+MATCH(AE19,CRFs!$E$2:$J$2,0),FALSE))),0)</f>
        <v>0</v>
      </c>
      <c r="AE19" s="66" t="str">
        <f t="shared" si="11"/>
        <v/>
      </c>
      <c r="AF19" s="66" t="str">
        <f t="shared" si="12"/>
        <v/>
      </c>
      <c r="AG19" s="68">
        <f t="shared" si="14"/>
        <v>0</v>
      </c>
      <c r="AH19" s="119" t="str">
        <f t="shared" si="13"/>
        <v/>
      </c>
    </row>
    <row r="20" spans="2:34" ht="16.2" customHeight="1" thickBot="1" x14ac:dyDescent="0.3">
      <c r="B20" s="85" t="s">
        <v>78</v>
      </c>
      <c r="C20" s="87"/>
      <c r="D20" s="88"/>
      <c r="E20" s="87"/>
      <c r="F20" s="86" t="s">
        <v>37</v>
      </c>
      <c r="G20" s="86" t="s">
        <v>37</v>
      </c>
      <c r="H20" s="86" t="s">
        <v>37</v>
      </c>
      <c r="I20" s="66" t="str">
        <f t="shared" si="4"/>
        <v/>
      </c>
      <c r="J20" s="66" t="str">
        <f t="shared" si="5"/>
        <v/>
      </c>
      <c r="K20" s="66" t="str">
        <f t="shared" si="6"/>
        <v/>
      </c>
      <c r="L20" s="66" t="str">
        <f t="shared" si="7"/>
        <v/>
      </c>
      <c r="M20" s="66" t="str">
        <f t="shared" si="8"/>
        <v/>
      </c>
      <c r="N20" s="66" t="str">
        <f t="shared" si="9"/>
        <v>Insufficient Information</v>
      </c>
      <c r="O20" s="66" t="str">
        <f t="shared" si="10"/>
        <v>Insufficient Information</v>
      </c>
      <c r="P20" s="63" t="str">
        <f>IF(AND(J20&lt;&gt;"",J20&lt;=10),CRFs!$C$3,"")</f>
        <v/>
      </c>
      <c r="Q20" s="63" t="str">
        <f>IF(AND(J20&lt;&gt;"",J20&gt;=6,J20&lt;=15),CRFs!$C$4,"")</f>
        <v/>
      </c>
      <c r="R20" s="63" t="str">
        <f>IF(AND(J20&lt;&gt;"",J20&gt;=11,J20&lt;=20),CRFs!$C$5,"")</f>
        <v/>
      </c>
      <c r="S20" s="63" t="str">
        <f>IF(AND(J20&lt;&gt;"",J20&gt;=16,J20&lt;=25),CRFs!$C$6,"")</f>
        <v/>
      </c>
      <c r="T20" s="63" t="str">
        <f>IF(AND(J20&lt;&gt;"",J20&gt;=21),CRFs!$C$7,"")</f>
        <v/>
      </c>
      <c r="U20" s="63" t="str">
        <f>IF(AND(J20&lt;&gt;"",J20&gt;25),CRFs!$C$8,"")</f>
        <v/>
      </c>
      <c r="V20" s="63" t="str">
        <f>IF($N20="Yes",CRFs!$C$9,"")</f>
        <v/>
      </c>
      <c r="W20" s="63" t="str">
        <f>IF($O20="Yes",CRFs!$C$10,"")</f>
        <v/>
      </c>
      <c r="X20" s="63" t="s">
        <v>37</v>
      </c>
      <c r="Y20" s="63" t="str">
        <f>IFERROR(INDEX($P20:$W20,_xlfn.AGGREGATE(15,6,(COLUMN($P20:$W20)-COLUMN($P20)+1)/($P20:$W20&lt;&gt;""),COLUMNS($Y20:Y20))),"")</f>
        <v/>
      </c>
      <c r="Z20" s="63" t="str">
        <f>IFERROR(INDEX($P20:$W20,_xlfn.AGGREGATE(15,6,(COLUMN($P20:$W20)-COLUMN($P20)+1)/($P20:$W20&lt;&gt;""),COLUMNS($Y20:Z20))),"")</f>
        <v/>
      </c>
      <c r="AA20" s="63" t="str">
        <f>IFERROR(INDEX($P20:$W20,_xlfn.AGGREGATE(15,6,(COLUMN($P20:$W20)-COLUMN($P20)+1)/($P20:$W20&lt;&gt;""),COLUMNS($Y20:AA20))),"")</f>
        <v/>
      </c>
      <c r="AB20" s="63" t="str">
        <f>IFERROR(INDEX($P20:$W20,_xlfn.AGGREGATE(15,6,(COLUMN($P20:$W20)-COLUMN($P20)+1)/($P20:$W20&lt;&gt;""),COLUMNS($Y20:AB20))),"")</f>
        <v/>
      </c>
      <c r="AC20" s="86" t="s">
        <v>37</v>
      </c>
      <c r="AD20" s="67">
        <f>IFERROR(IF(LEFT(AE20,4)*1&lt;2022,VLOOKUP(AC20,CRFs!$C$3:$D$10,2,FALSE),IF(LEFT(AE20,4)*1&gt;=2022,VLOOKUP(AC20,CRFs!$C$3:$J$10,2+MATCH(AE20,CRFs!$E$2:$J$2,0),FALSE))),0)</f>
        <v>0</v>
      </c>
      <c r="AE20" s="66" t="str">
        <f t="shared" si="11"/>
        <v/>
      </c>
      <c r="AF20" s="66" t="str">
        <f t="shared" si="12"/>
        <v/>
      </c>
      <c r="AG20" s="68">
        <f t="shared" si="14"/>
        <v>0</v>
      </c>
      <c r="AH20" s="119" t="str">
        <f t="shared" si="13"/>
        <v/>
      </c>
    </row>
    <row r="21" spans="2:34" ht="16.2" hidden="1" customHeight="1" x14ac:dyDescent="0.25">
      <c r="B21" s="85" t="s">
        <v>84</v>
      </c>
      <c r="C21" s="87"/>
      <c r="D21" s="88"/>
      <c r="E21" s="87"/>
      <c r="F21" s="86" t="s">
        <v>37</v>
      </c>
      <c r="G21" s="86" t="s">
        <v>37</v>
      </c>
      <c r="H21" s="86" t="s">
        <v>37</v>
      </c>
      <c r="I21" s="66" t="str">
        <f t="shared" si="4"/>
        <v/>
      </c>
      <c r="J21" s="66" t="str">
        <f t="shared" si="5"/>
        <v/>
      </c>
      <c r="K21" s="66" t="str">
        <f t="shared" si="6"/>
        <v/>
      </c>
      <c r="L21" s="66" t="str">
        <f t="shared" si="7"/>
        <v/>
      </c>
      <c r="M21" s="66" t="str">
        <f t="shared" si="8"/>
        <v/>
      </c>
      <c r="N21" s="66" t="str">
        <f t="shared" si="9"/>
        <v>Insufficient Information</v>
      </c>
      <c r="O21" s="66" t="str">
        <f t="shared" si="10"/>
        <v>Insufficient Information</v>
      </c>
      <c r="P21" s="63" t="str">
        <f>IF(AND(J21&lt;&gt;"",J21&lt;=10),CRFs!$C$3,"")</f>
        <v/>
      </c>
      <c r="Q21" s="63" t="str">
        <f>IF(AND(J21&lt;&gt;"",J21&gt;=6,J21&lt;=15),CRFs!$C$4,"")</f>
        <v/>
      </c>
      <c r="R21" s="63" t="str">
        <f>IF(AND(J21&lt;&gt;"",J21&gt;=11,J21&lt;=20),CRFs!$C$5,"")</f>
        <v/>
      </c>
      <c r="S21" s="63" t="str">
        <f>IF(AND(J21&lt;&gt;"",J21&gt;=16,J21&lt;=25),CRFs!$C$6,"")</f>
        <v/>
      </c>
      <c r="T21" s="63" t="str">
        <f>IF(AND(J21&lt;&gt;"",J21&gt;=21),CRFs!$C$7,"")</f>
        <v/>
      </c>
      <c r="U21" s="63" t="str">
        <f>IF(AND(J21&lt;&gt;"",J21&gt;25),CRFs!$C$8,"")</f>
        <v/>
      </c>
      <c r="V21" s="63" t="str">
        <f>IF($N21="Yes",CRFs!$C$9,"")</f>
        <v/>
      </c>
      <c r="W21" s="63" t="str">
        <f>IF($O21="Yes",CRFs!$C$10,"")</f>
        <v/>
      </c>
      <c r="X21" s="63" t="s">
        <v>37</v>
      </c>
      <c r="Y21" s="63" t="str">
        <f>IFERROR(INDEX($P21:$W21,_xlfn.AGGREGATE(15,6,(COLUMN($P21:$W21)-COLUMN($P21)+1)/($P21:$W21&lt;&gt;""),COLUMNS($Y21:Y21))),"")</f>
        <v/>
      </c>
      <c r="Z21" s="63" t="str">
        <f>IFERROR(INDEX($P21:$W21,_xlfn.AGGREGATE(15,6,(COLUMN($P21:$W21)-COLUMN($P21)+1)/($P21:$W21&lt;&gt;""),COLUMNS($Y21:Z21))),"")</f>
        <v/>
      </c>
      <c r="AA21" s="63" t="str">
        <f>IFERROR(INDEX($P21:$W21,_xlfn.AGGREGATE(15,6,(COLUMN($P21:$W21)-COLUMN($P21)+1)/($P21:$W21&lt;&gt;""),COLUMNS($Y21:AA21))),"")</f>
        <v/>
      </c>
      <c r="AB21" s="63" t="str">
        <f>IFERROR(INDEX($P21:$W21,_xlfn.AGGREGATE(15,6,(COLUMN($P21:$W21)-COLUMN($P21)+1)/($P21:$W21&lt;&gt;""),COLUMNS($Y21:AB21))),"")</f>
        <v/>
      </c>
      <c r="AC21" s="86" t="s">
        <v>37</v>
      </c>
      <c r="AD21" s="67">
        <f>IFERROR(IF(LEFT(AE21,4)*1&lt;2022,VLOOKUP(AC21,CRFs!$C$3:$D$10,2,FALSE),IF(LEFT(AE21,4)*1&gt;=2022,VLOOKUP(AC21,CRFs!$C$3:$J$10,2+MATCH(AE21,CRFs!$E$2:$J$2,0),FALSE))),0)</f>
        <v>0</v>
      </c>
      <c r="AE21" s="66" t="str">
        <f t="shared" si="11"/>
        <v/>
      </c>
      <c r="AF21" s="66" t="str">
        <f t="shared" si="12"/>
        <v/>
      </c>
      <c r="AG21" s="68">
        <f t="shared" si="14"/>
        <v>0</v>
      </c>
      <c r="AH21" s="119" t="str">
        <f t="shared" si="13"/>
        <v/>
      </c>
    </row>
    <row r="22" spans="2:34" ht="16.2" hidden="1" customHeight="1" x14ac:dyDescent="0.25">
      <c r="B22" s="85" t="s">
        <v>85</v>
      </c>
      <c r="C22" s="87"/>
      <c r="D22" s="88"/>
      <c r="E22" s="87"/>
      <c r="F22" s="86" t="s">
        <v>37</v>
      </c>
      <c r="G22" s="86" t="s">
        <v>37</v>
      </c>
      <c r="H22" s="86" t="s">
        <v>37</v>
      </c>
      <c r="I22" s="66" t="str">
        <f t="shared" si="4"/>
        <v/>
      </c>
      <c r="J22" s="66" t="str">
        <f t="shared" si="5"/>
        <v/>
      </c>
      <c r="K22" s="66" t="str">
        <f t="shared" si="6"/>
        <v/>
      </c>
      <c r="L22" s="66" t="str">
        <f t="shared" si="7"/>
        <v/>
      </c>
      <c r="M22" s="66" t="str">
        <f t="shared" si="8"/>
        <v/>
      </c>
      <c r="N22" s="66" t="str">
        <f t="shared" si="9"/>
        <v>Insufficient Information</v>
      </c>
      <c r="O22" s="66" t="str">
        <f t="shared" si="10"/>
        <v>Insufficient Information</v>
      </c>
      <c r="P22" s="63" t="str">
        <f>IF(AND(J22&lt;&gt;"",J22&lt;=10),CRFs!$C$3,"")</f>
        <v/>
      </c>
      <c r="Q22" s="63" t="str">
        <f>IF(AND(J22&lt;&gt;"",J22&gt;=6,J22&lt;=15),CRFs!$C$4,"")</f>
        <v/>
      </c>
      <c r="R22" s="63" t="str">
        <f>IF(AND(J22&lt;&gt;"",J22&gt;=11,J22&lt;=20),CRFs!$C$5,"")</f>
        <v/>
      </c>
      <c r="S22" s="63" t="str">
        <f>IF(AND(J22&lt;&gt;"",J22&gt;=16,J22&lt;=25),CRFs!$C$6,"")</f>
        <v/>
      </c>
      <c r="T22" s="63" t="str">
        <f>IF(AND(J22&lt;&gt;"",J22&gt;=21),CRFs!$C$7,"")</f>
        <v/>
      </c>
      <c r="U22" s="63" t="str">
        <f>IF(AND(J22&lt;&gt;"",J22&gt;25),CRFs!$C$8,"")</f>
        <v/>
      </c>
      <c r="V22" s="63" t="str">
        <f>IF($N22="Yes",CRFs!$C$9,"")</f>
        <v/>
      </c>
      <c r="W22" s="63" t="str">
        <f>IF($O22="Yes",CRFs!$C$10,"")</f>
        <v/>
      </c>
      <c r="X22" s="63" t="s">
        <v>37</v>
      </c>
      <c r="Y22" s="63" t="str">
        <f>IFERROR(INDEX($P22:$W22,_xlfn.AGGREGATE(15,6,(COLUMN($P22:$W22)-COLUMN($P22)+1)/($P22:$W22&lt;&gt;""),COLUMNS($Y22:Y22))),"")</f>
        <v/>
      </c>
      <c r="Z22" s="63" t="str">
        <f>IFERROR(INDEX($P22:$W22,_xlfn.AGGREGATE(15,6,(COLUMN($P22:$W22)-COLUMN($P22)+1)/($P22:$W22&lt;&gt;""),COLUMNS($Y22:Z22))),"")</f>
        <v/>
      </c>
      <c r="AA22" s="63" t="str">
        <f>IFERROR(INDEX($P22:$W22,_xlfn.AGGREGATE(15,6,(COLUMN($P22:$W22)-COLUMN($P22)+1)/($P22:$W22&lt;&gt;""),COLUMNS($Y22:AA22))),"")</f>
        <v/>
      </c>
      <c r="AB22" s="63" t="str">
        <f>IFERROR(INDEX($P22:$W22,_xlfn.AGGREGATE(15,6,(COLUMN($P22:$W22)-COLUMN($P22)+1)/($P22:$W22&lt;&gt;""),COLUMNS($Y22:AB22))),"")</f>
        <v/>
      </c>
      <c r="AC22" s="86" t="s">
        <v>37</v>
      </c>
      <c r="AD22" s="67">
        <f>IFERROR(IF(LEFT(AE22,4)*1&lt;2022,VLOOKUP(AC22,CRFs!$C$3:$D$10,2,FALSE),IF(LEFT(AE22,4)*1&gt;=2022,VLOOKUP(AC22,CRFs!$C$3:$J$10,2+MATCH(AE22,CRFs!$E$2:$J$2,0),FALSE))),0)</f>
        <v>0</v>
      </c>
      <c r="AE22" s="66" t="str">
        <f t="shared" si="11"/>
        <v/>
      </c>
      <c r="AF22" s="66" t="str">
        <f t="shared" si="12"/>
        <v/>
      </c>
      <c r="AG22" s="68">
        <f t="shared" si="14"/>
        <v>0</v>
      </c>
      <c r="AH22" s="119" t="str">
        <f t="shared" si="13"/>
        <v/>
      </c>
    </row>
    <row r="23" spans="2:34" ht="16.2" hidden="1" customHeight="1" x14ac:dyDescent="0.25">
      <c r="B23" s="85" t="s">
        <v>86</v>
      </c>
      <c r="C23" s="87"/>
      <c r="D23" s="88"/>
      <c r="E23" s="87"/>
      <c r="F23" s="86" t="s">
        <v>37</v>
      </c>
      <c r="G23" s="86" t="s">
        <v>37</v>
      </c>
      <c r="H23" s="86" t="s">
        <v>37</v>
      </c>
      <c r="I23" s="66" t="str">
        <f t="shared" si="4"/>
        <v/>
      </c>
      <c r="J23" s="66" t="str">
        <f t="shared" si="5"/>
        <v/>
      </c>
      <c r="K23" s="66" t="str">
        <f t="shared" si="6"/>
        <v/>
      </c>
      <c r="L23" s="66" t="str">
        <f t="shared" si="7"/>
        <v/>
      </c>
      <c r="M23" s="66" t="str">
        <f t="shared" si="8"/>
        <v/>
      </c>
      <c r="N23" s="66" t="str">
        <f t="shared" si="9"/>
        <v>Insufficient Information</v>
      </c>
      <c r="O23" s="66" t="str">
        <f t="shared" si="10"/>
        <v>Insufficient Information</v>
      </c>
      <c r="P23" s="63" t="str">
        <f>IF(AND(J23&lt;&gt;"",J23&lt;=10),CRFs!$C$3,"")</f>
        <v/>
      </c>
      <c r="Q23" s="63" t="str">
        <f>IF(AND(J23&lt;&gt;"",J23&gt;=6,J23&lt;=15),CRFs!$C$4,"")</f>
        <v/>
      </c>
      <c r="R23" s="63" t="str">
        <f>IF(AND(J23&lt;&gt;"",J23&gt;=11,J23&lt;=20),CRFs!$C$5,"")</f>
        <v/>
      </c>
      <c r="S23" s="63" t="str">
        <f>IF(AND(J23&lt;&gt;"",J23&gt;=16,J23&lt;=25),CRFs!$C$6,"")</f>
        <v/>
      </c>
      <c r="T23" s="63" t="str">
        <f>IF(AND(J23&lt;&gt;"",J23&gt;=21),CRFs!$C$7,"")</f>
        <v/>
      </c>
      <c r="U23" s="63" t="str">
        <f>IF(AND(J23&lt;&gt;"",J23&gt;25),CRFs!$C$8,"")</f>
        <v/>
      </c>
      <c r="V23" s="63" t="str">
        <f>IF($N23="Yes",CRFs!$C$9,"")</f>
        <v/>
      </c>
      <c r="W23" s="63" t="str">
        <f>IF($O23="Yes",CRFs!$C$10,"")</f>
        <v/>
      </c>
      <c r="X23" s="63" t="s">
        <v>37</v>
      </c>
      <c r="Y23" s="63" t="str">
        <f>IFERROR(INDEX($P23:$W23,_xlfn.AGGREGATE(15,6,(COLUMN($P23:$W23)-COLUMN($P23)+1)/($P23:$W23&lt;&gt;""),COLUMNS($Y23:Y23))),"")</f>
        <v/>
      </c>
      <c r="Z23" s="63" t="str">
        <f>IFERROR(INDEX($P23:$W23,_xlfn.AGGREGATE(15,6,(COLUMN($P23:$W23)-COLUMN($P23)+1)/($P23:$W23&lt;&gt;""),COLUMNS($Y23:Z23))),"")</f>
        <v/>
      </c>
      <c r="AA23" s="63" t="str">
        <f>IFERROR(INDEX($P23:$W23,_xlfn.AGGREGATE(15,6,(COLUMN($P23:$W23)-COLUMN($P23)+1)/($P23:$W23&lt;&gt;""),COLUMNS($Y23:AA23))),"")</f>
        <v/>
      </c>
      <c r="AB23" s="63" t="str">
        <f>IFERROR(INDEX($P23:$W23,_xlfn.AGGREGATE(15,6,(COLUMN($P23:$W23)-COLUMN($P23)+1)/($P23:$W23&lt;&gt;""),COLUMNS($Y23:AB23))),"")</f>
        <v/>
      </c>
      <c r="AC23" s="86" t="s">
        <v>37</v>
      </c>
      <c r="AD23" s="67">
        <f>IFERROR(IF(LEFT(AE23,4)*1&lt;2022,VLOOKUP(AC23,CRFs!$C$3:$D$10,2,FALSE),IF(LEFT(AE23,4)*1&gt;=2022,VLOOKUP(AC23,CRFs!$C$3:$J$10,2+MATCH(AE23,CRFs!$E$2:$J$2,0),FALSE))),0)</f>
        <v>0</v>
      </c>
      <c r="AE23" s="66" t="str">
        <f t="shared" si="11"/>
        <v/>
      </c>
      <c r="AF23" s="66" t="str">
        <f t="shared" si="12"/>
        <v/>
      </c>
      <c r="AG23" s="68">
        <f t="shared" si="14"/>
        <v>0</v>
      </c>
      <c r="AH23" s="119" t="str">
        <f t="shared" si="13"/>
        <v/>
      </c>
    </row>
    <row r="24" spans="2:34" ht="16.2" hidden="1" customHeight="1" x14ac:dyDescent="0.25">
      <c r="B24" s="85" t="s">
        <v>87</v>
      </c>
      <c r="C24" s="87"/>
      <c r="D24" s="88"/>
      <c r="E24" s="87"/>
      <c r="F24" s="86" t="s">
        <v>37</v>
      </c>
      <c r="G24" s="86" t="s">
        <v>37</v>
      </c>
      <c r="H24" s="86" t="s">
        <v>37</v>
      </c>
      <c r="I24" s="66" t="str">
        <f t="shared" si="4"/>
        <v/>
      </c>
      <c r="J24" s="66" t="str">
        <f t="shared" si="5"/>
        <v/>
      </c>
      <c r="K24" s="66" t="str">
        <f t="shared" si="6"/>
        <v/>
      </c>
      <c r="L24" s="66" t="str">
        <f t="shared" si="7"/>
        <v/>
      </c>
      <c r="M24" s="66" t="str">
        <f t="shared" si="8"/>
        <v/>
      </c>
      <c r="N24" s="66" t="str">
        <f t="shared" si="9"/>
        <v>Insufficient Information</v>
      </c>
      <c r="O24" s="66" t="str">
        <f t="shared" si="10"/>
        <v>Insufficient Information</v>
      </c>
      <c r="P24" s="63" t="str">
        <f>IF(AND(J24&lt;&gt;"",J24&lt;=10),CRFs!$C$3,"")</f>
        <v/>
      </c>
      <c r="Q24" s="63" t="str">
        <f>IF(AND(J24&lt;&gt;"",J24&gt;=6,J24&lt;=15),CRFs!$C$4,"")</f>
        <v/>
      </c>
      <c r="R24" s="63" t="str">
        <f>IF(AND(J24&lt;&gt;"",J24&gt;=11,J24&lt;=20),CRFs!$C$5,"")</f>
        <v/>
      </c>
      <c r="S24" s="63" t="str">
        <f>IF(AND(J24&lt;&gt;"",J24&gt;=16,J24&lt;=25),CRFs!$C$6,"")</f>
        <v/>
      </c>
      <c r="T24" s="63" t="str">
        <f>IF(AND(J24&lt;&gt;"",J24&gt;=21),CRFs!$C$7,"")</f>
        <v/>
      </c>
      <c r="U24" s="63" t="str">
        <f>IF(AND(J24&lt;&gt;"",J24&gt;25),CRFs!$C$8,"")</f>
        <v/>
      </c>
      <c r="V24" s="63" t="str">
        <f>IF($N24="Yes",CRFs!$C$9,"")</f>
        <v/>
      </c>
      <c r="W24" s="63" t="str">
        <f>IF($O24="Yes",CRFs!$C$10,"")</f>
        <v/>
      </c>
      <c r="X24" s="63" t="s">
        <v>37</v>
      </c>
      <c r="Y24" s="63" t="str">
        <f>IFERROR(INDEX($P24:$W24,_xlfn.AGGREGATE(15,6,(COLUMN($P24:$W24)-COLUMN($P24)+1)/($P24:$W24&lt;&gt;""),COLUMNS($Y24:Y24))),"")</f>
        <v/>
      </c>
      <c r="Z24" s="63" t="str">
        <f>IFERROR(INDEX($P24:$W24,_xlfn.AGGREGATE(15,6,(COLUMN($P24:$W24)-COLUMN($P24)+1)/($P24:$W24&lt;&gt;""),COLUMNS($Y24:Z24))),"")</f>
        <v/>
      </c>
      <c r="AA24" s="63" t="str">
        <f>IFERROR(INDEX($P24:$W24,_xlfn.AGGREGATE(15,6,(COLUMN($P24:$W24)-COLUMN($P24)+1)/($P24:$W24&lt;&gt;""),COLUMNS($Y24:AA24))),"")</f>
        <v/>
      </c>
      <c r="AB24" s="63" t="str">
        <f>IFERROR(INDEX($P24:$W24,_xlfn.AGGREGATE(15,6,(COLUMN($P24:$W24)-COLUMN($P24)+1)/($P24:$W24&lt;&gt;""),COLUMNS($Y24:AB24))),"")</f>
        <v/>
      </c>
      <c r="AC24" s="86" t="s">
        <v>37</v>
      </c>
      <c r="AD24" s="67">
        <f>IFERROR(IF(LEFT(AE24,4)*1&lt;2022,VLOOKUP(AC24,CRFs!$C$3:$D$10,2,FALSE),IF(LEFT(AE24,4)*1&gt;=2022,VLOOKUP(AC24,CRFs!$C$3:$J$10,2+MATCH(AE24,CRFs!$E$2:$J$2,0),FALSE))),0)</f>
        <v>0</v>
      </c>
      <c r="AE24" s="66" t="str">
        <f t="shared" si="11"/>
        <v/>
      </c>
      <c r="AF24" s="66" t="str">
        <f t="shared" si="12"/>
        <v/>
      </c>
      <c r="AG24" s="68">
        <f t="shared" si="14"/>
        <v>0</v>
      </c>
      <c r="AH24" s="119" t="str">
        <f t="shared" si="13"/>
        <v/>
      </c>
    </row>
    <row r="25" spans="2:34" ht="16.2" hidden="1" customHeight="1" x14ac:dyDescent="0.25">
      <c r="B25" s="85" t="s">
        <v>88</v>
      </c>
      <c r="C25" s="87"/>
      <c r="D25" s="88"/>
      <c r="E25" s="87"/>
      <c r="F25" s="86" t="s">
        <v>37</v>
      </c>
      <c r="G25" s="86" t="s">
        <v>37</v>
      </c>
      <c r="H25" s="86" t="s">
        <v>37</v>
      </c>
      <c r="I25" s="66" t="str">
        <f t="shared" si="4"/>
        <v/>
      </c>
      <c r="J25" s="66" t="str">
        <f t="shared" si="5"/>
        <v/>
      </c>
      <c r="K25" s="66" t="str">
        <f t="shared" si="6"/>
        <v/>
      </c>
      <c r="L25" s="66" t="str">
        <f t="shared" si="7"/>
        <v/>
      </c>
      <c r="M25" s="66" t="str">
        <f t="shared" si="8"/>
        <v/>
      </c>
      <c r="N25" s="66" t="str">
        <f t="shared" si="9"/>
        <v>Insufficient Information</v>
      </c>
      <c r="O25" s="66" t="str">
        <f t="shared" si="10"/>
        <v>Insufficient Information</v>
      </c>
      <c r="P25" s="63" t="str">
        <f>IF(AND(J25&lt;&gt;"",J25&lt;=10),CRFs!$C$3,"")</f>
        <v/>
      </c>
      <c r="Q25" s="63" t="str">
        <f>IF(AND(J25&lt;&gt;"",J25&gt;=6,J25&lt;=15),CRFs!$C$4,"")</f>
        <v/>
      </c>
      <c r="R25" s="63" t="str">
        <f>IF(AND(J25&lt;&gt;"",J25&gt;=11,J25&lt;=20),CRFs!$C$5,"")</f>
        <v/>
      </c>
      <c r="S25" s="63" t="str">
        <f>IF(AND(J25&lt;&gt;"",J25&gt;=16,J25&lt;=25),CRFs!$C$6,"")</f>
        <v/>
      </c>
      <c r="T25" s="63" t="str">
        <f>IF(AND(J25&lt;&gt;"",J25&gt;=21),CRFs!$C$7,"")</f>
        <v/>
      </c>
      <c r="U25" s="63" t="str">
        <f>IF(AND(J25&lt;&gt;"",J25&gt;25),CRFs!$C$8,"")</f>
        <v/>
      </c>
      <c r="V25" s="63" t="str">
        <f>IF($N25="Yes",CRFs!$C$9,"")</f>
        <v/>
      </c>
      <c r="W25" s="63" t="str">
        <f>IF($O25="Yes",CRFs!$C$10,"")</f>
        <v/>
      </c>
      <c r="X25" s="63" t="s">
        <v>37</v>
      </c>
      <c r="Y25" s="63" t="str">
        <f>IFERROR(INDEX($P25:$W25,_xlfn.AGGREGATE(15,6,(COLUMN($P25:$W25)-COLUMN($P25)+1)/($P25:$W25&lt;&gt;""),COLUMNS($Y25:Y25))),"")</f>
        <v/>
      </c>
      <c r="Z25" s="63" t="str">
        <f>IFERROR(INDEX($P25:$W25,_xlfn.AGGREGATE(15,6,(COLUMN($P25:$W25)-COLUMN($P25)+1)/($P25:$W25&lt;&gt;""),COLUMNS($Y25:Z25))),"")</f>
        <v/>
      </c>
      <c r="AA25" s="63" t="str">
        <f>IFERROR(INDEX($P25:$W25,_xlfn.AGGREGATE(15,6,(COLUMN($P25:$W25)-COLUMN($P25)+1)/($P25:$W25&lt;&gt;""),COLUMNS($Y25:AA25))),"")</f>
        <v/>
      </c>
      <c r="AB25" s="63" t="str">
        <f>IFERROR(INDEX($P25:$W25,_xlfn.AGGREGATE(15,6,(COLUMN($P25:$W25)-COLUMN($P25)+1)/($P25:$W25&lt;&gt;""),COLUMNS($Y25:AB25))),"")</f>
        <v/>
      </c>
      <c r="AC25" s="86" t="s">
        <v>37</v>
      </c>
      <c r="AD25" s="67">
        <f>IFERROR(IF(LEFT(AE25,4)*1&lt;2022,VLOOKUP(AC25,CRFs!$C$3:$D$10,2,FALSE),IF(LEFT(AE25,4)*1&gt;=2022,VLOOKUP(AC25,CRFs!$C$3:$J$10,2+MATCH(AE25,CRFs!$E$2:$J$2,0),FALSE))),0)</f>
        <v>0</v>
      </c>
      <c r="AE25" s="66" t="str">
        <f t="shared" si="11"/>
        <v/>
      </c>
      <c r="AF25" s="66" t="str">
        <f t="shared" si="12"/>
        <v/>
      </c>
      <c r="AG25" s="68">
        <f t="shared" si="14"/>
        <v>0</v>
      </c>
      <c r="AH25" s="119" t="str">
        <f t="shared" si="13"/>
        <v/>
      </c>
    </row>
    <row r="26" spans="2:34" ht="16.2" hidden="1" customHeight="1" x14ac:dyDescent="0.25">
      <c r="B26" s="85" t="s">
        <v>89</v>
      </c>
      <c r="C26" s="87"/>
      <c r="D26" s="88"/>
      <c r="E26" s="87"/>
      <c r="F26" s="86" t="s">
        <v>37</v>
      </c>
      <c r="G26" s="86" t="s">
        <v>37</v>
      </c>
      <c r="H26" s="86" t="s">
        <v>37</v>
      </c>
      <c r="I26" s="66" t="str">
        <f t="shared" si="4"/>
        <v/>
      </c>
      <c r="J26" s="66" t="str">
        <f t="shared" si="5"/>
        <v/>
      </c>
      <c r="K26" s="66" t="str">
        <f t="shared" si="6"/>
        <v/>
      </c>
      <c r="L26" s="66" t="str">
        <f t="shared" si="7"/>
        <v/>
      </c>
      <c r="M26" s="66" t="str">
        <f t="shared" si="8"/>
        <v/>
      </c>
      <c r="N26" s="66" t="str">
        <f t="shared" si="9"/>
        <v>Insufficient Information</v>
      </c>
      <c r="O26" s="66" t="str">
        <f t="shared" si="10"/>
        <v>Insufficient Information</v>
      </c>
      <c r="P26" s="63" t="str">
        <f>IF(AND(J26&lt;&gt;"",J26&lt;=10),CRFs!$C$3,"")</f>
        <v/>
      </c>
      <c r="Q26" s="63" t="str">
        <f>IF(AND(J26&lt;&gt;"",J26&gt;=6,J26&lt;=15),CRFs!$C$4,"")</f>
        <v/>
      </c>
      <c r="R26" s="63" t="str">
        <f>IF(AND(J26&lt;&gt;"",J26&gt;=11,J26&lt;=20),CRFs!$C$5,"")</f>
        <v/>
      </c>
      <c r="S26" s="63" t="str">
        <f>IF(AND(J26&lt;&gt;"",J26&gt;=16,J26&lt;=25),CRFs!$C$6,"")</f>
        <v/>
      </c>
      <c r="T26" s="63" t="str">
        <f>IF(AND(J26&lt;&gt;"",J26&gt;=21),CRFs!$C$7,"")</f>
        <v/>
      </c>
      <c r="U26" s="63" t="str">
        <f>IF(AND(J26&lt;&gt;"",J26&gt;25),CRFs!$C$8,"")</f>
        <v/>
      </c>
      <c r="V26" s="63" t="str">
        <f>IF($N26="Yes",CRFs!$C$9,"")</f>
        <v/>
      </c>
      <c r="W26" s="63" t="str">
        <f>IF($O26="Yes",CRFs!$C$10,"")</f>
        <v/>
      </c>
      <c r="X26" s="63" t="s">
        <v>37</v>
      </c>
      <c r="Y26" s="63" t="str">
        <f>IFERROR(INDEX($P26:$W26,_xlfn.AGGREGATE(15,6,(COLUMN($P26:$W26)-COLUMN($P26)+1)/($P26:$W26&lt;&gt;""),COLUMNS($Y26:Y26))),"")</f>
        <v/>
      </c>
      <c r="Z26" s="63" t="str">
        <f>IFERROR(INDEX($P26:$W26,_xlfn.AGGREGATE(15,6,(COLUMN($P26:$W26)-COLUMN($P26)+1)/($P26:$W26&lt;&gt;""),COLUMNS($Y26:Z26))),"")</f>
        <v/>
      </c>
      <c r="AA26" s="63" t="str">
        <f>IFERROR(INDEX($P26:$W26,_xlfn.AGGREGATE(15,6,(COLUMN($P26:$W26)-COLUMN($P26)+1)/($P26:$W26&lt;&gt;""),COLUMNS($Y26:AA26))),"")</f>
        <v/>
      </c>
      <c r="AB26" s="63" t="str">
        <f>IFERROR(INDEX($P26:$W26,_xlfn.AGGREGATE(15,6,(COLUMN($P26:$W26)-COLUMN($P26)+1)/($P26:$W26&lt;&gt;""),COLUMNS($Y26:AB26))),"")</f>
        <v/>
      </c>
      <c r="AC26" s="86" t="s">
        <v>37</v>
      </c>
      <c r="AD26" s="67">
        <f>IFERROR(IF(LEFT(AE26,4)*1&lt;2022,VLOOKUP(AC26,CRFs!$C$3:$D$10,2,FALSE),IF(LEFT(AE26,4)*1&gt;=2022,VLOOKUP(AC26,CRFs!$C$3:$J$10,2+MATCH(AE26,CRFs!$E$2:$J$2,0),FALSE))),0)</f>
        <v>0</v>
      </c>
      <c r="AE26" s="66" t="str">
        <f t="shared" si="11"/>
        <v/>
      </c>
      <c r="AF26" s="66" t="str">
        <f t="shared" si="12"/>
        <v/>
      </c>
      <c r="AG26" s="68">
        <f t="shared" si="14"/>
        <v>0</v>
      </c>
      <c r="AH26" s="119" t="str">
        <f t="shared" si="13"/>
        <v/>
      </c>
    </row>
    <row r="27" spans="2:34" ht="16.2" hidden="1" customHeight="1" x14ac:dyDescent="0.25">
      <c r="B27" s="85" t="s">
        <v>90</v>
      </c>
      <c r="C27" s="87"/>
      <c r="D27" s="88"/>
      <c r="E27" s="87"/>
      <c r="F27" s="86" t="s">
        <v>37</v>
      </c>
      <c r="G27" s="86" t="s">
        <v>37</v>
      </c>
      <c r="H27" s="86" t="s">
        <v>37</v>
      </c>
      <c r="I27" s="66" t="str">
        <f t="shared" si="4"/>
        <v/>
      </c>
      <c r="J27" s="66" t="str">
        <f t="shared" si="5"/>
        <v/>
      </c>
      <c r="K27" s="66" t="str">
        <f t="shared" si="6"/>
        <v/>
      </c>
      <c r="L27" s="66" t="str">
        <f t="shared" si="7"/>
        <v/>
      </c>
      <c r="M27" s="66" t="str">
        <f t="shared" si="8"/>
        <v/>
      </c>
      <c r="N27" s="66" t="str">
        <f t="shared" si="9"/>
        <v>Insufficient Information</v>
      </c>
      <c r="O27" s="66" t="str">
        <f t="shared" si="10"/>
        <v>Insufficient Information</v>
      </c>
      <c r="P27" s="63" t="str">
        <f>IF(AND(J27&lt;&gt;"",J27&lt;=10),CRFs!$C$3,"")</f>
        <v/>
      </c>
      <c r="Q27" s="63" t="str">
        <f>IF(AND(J27&lt;&gt;"",J27&gt;=6,J27&lt;=15),CRFs!$C$4,"")</f>
        <v/>
      </c>
      <c r="R27" s="63" t="str">
        <f>IF(AND(J27&lt;&gt;"",J27&gt;=11,J27&lt;=20),CRFs!$C$5,"")</f>
        <v/>
      </c>
      <c r="S27" s="63" t="str">
        <f>IF(AND(J27&lt;&gt;"",J27&gt;=16,J27&lt;=25),CRFs!$C$6,"")</f>
        <v/>
      </c>
      <c r="T27" s="63" t="str">
        <f>IF(AND(J27&lt;&gt;"",J27&gt;=21),CRFs!$C$7,"")</f>
        <v/>
      </c>
      <c r="U27" s="63" t="str">
        <f>IF(AND(J27&lt;&gt;"",J27&gt;25),CRFs!$C$8,"")</f>
        <v/>
      </c>
      <c r="V27" s="63" t="str">
        <f>IF($N27="Yes",CRFs!$C$9,"")</f>
        <v/>
      </c>
      <c r="W27" s="63" t="str">
        <f>IF($O27="Yes",CRFs!$C$10,"")</f>
        <v/>
      </c>
      <c r="X27" s="63" t="s">
        <v>37</v>
      </c>
      <c r="Y27" s="63" t="str">
        <f>IFERROR(INDEX($P27:$W27,_xlfn.AGGREGATE(15,6,(COLUMN($P27:$W27)-COLUMN($P27)+1)/($P27:$W27&lt;&gt;""),COLUMNS($Y27:Y27))),"")</f>
        <v/>
      </c>
      <c r="Z27" s="63" t="str">
        <f>IFERROR(INDEX($P27:$W27,_xlfn.AGGREGATE(15,6,(COLUMN($P27:$W27)-COLUMN($P27)+1)/($P27:$W27&lt;&gt;""),COLUMNS($Y27:Z27))),"")</f>
        <v/>
      </c>
      <c r="AA27" s="63" t="str">
        <f>IFERROR(INDEX($P27:$W27,_xlfn.AGGREGATE(15,6,(COLUMN($P27:$W27)-COLUMN($P27)+1)/($P27:$W27&lt;&gt;""),COLUMNS($Y27:AA27))),"")</f>
        <v/>
      </c>
      <c r="AB27" s="63" t="str">
        <f>IFERROR(INDEX($P27:$W27,_xlfn.AGGREGATE(15,6,(COLUMN($P27:$W27)-COLUMN($P27)+1)/($P27:$W27&lt;&gt;""),COLUMNS($Y27:AB27))),"")</f>
        <v/>
      </c>
      <c r="AC27" s="86" t="s">
        <v>37</v>
      </c>
      <c r="AD27" s="67">
        <f>IFERROR(IF(LEFT(AE27,4)*1&lt;2022,VLOOKUP(AC27,CRFs!$C$3:$D$10,2,FALSE),IF(LEFT(AE27,4)*1&gt;=2022,VLOOKUP(AC27,CRFs!$C$3:$J$10,2+MATCH(AE27,CRFs!$E$2:$J$2,0),FALSE))),0)</f>
        <v>0</v>
      </c>
      <c r="AE27" s="66" t="str">
        <f t="shared" si="11"/>
        <v/>
      </c>
      <c r="AF27" s="66" t="str">
        <f t="shared" si="12"/>
        <v/>
      </c>
      <c r="AG27" s="68">
        <f t="shared" si="14"/>
        <v>0</v>
      </c>
      <c r="AH27" s="119" t="str">
        <f t="shared" si="13"/>
        <v/>
      </c>
    </row>
    <row r="28" spans="2:34" ht="16.2" hidden="1" customHeight="1" x14ac:dyDescent="0.25">
      <c r="B28" s="85" t="s">
        <v>91</v>
      </c>
      <c r="C28" s="87"/>
      <c r="D28" s="88"/>
      <c r="E28" s="87"/>
      <c r="F28" s="86" t="s">
        <v>37</v>
      </c>
      <c r="G28" s="86" t="s">
        <v>37</v>
      </c>
      <c r="H28" s="86" t="s">
        <v>37</v>
      </c>
      <c r="I28" s="66" t="str">
        <f t="shared" si="4"/>
        <v/>
      </c>
      <c r="J28" s="66" t="str">
        <f t="shared" si="5"/>
        <v/>
      </c>
      <c r="K28" s="66" t="str">
        <f t="shared" si="6"/>
        <v/>
      </c>
      <c r="L28" s="66" t="str">
        <f t="shared" si="7"/>
        <v/>
      </c>
      <c r="M28" s="66" t="str">
        <f t="shared" si="8"/>
        <v/>
      </c>
      <c r="N28" s="66" t="str">
        <f t="shared" si="9"/>
        <v>Insufficient Information</v>
      </c>
      <c r="O28" s="66" t="str">
        <f t="shared" si="10"/>
        <v>Insufficient Information</v>
      </c>
      <c r="P28" s="63" t="str">
        <f>IF(AND(J28&lt;&gt;"",J28&lt;=10),CRFs!$C$3,"")</f>
        <v/>
      </c>
      <c r="Q28" s="63" t="str">
        <f>IF(AND(J28&lt;&gt;"",J28&gt;=6,J28&lt;=15),CRFs!$C$4,"")</f>
        <v/>
      </c>
      <c r="R28" s="63" t="str">
        <f>IF(AND(J28&lt;&gt;"",J28&gt;=11,J28&lt;=20),CRFs!$C$5,"")</f>
        <v/>
      </c>
      <c r="S28" s="63" t="str">
        <f>IF(AND(J28&lt;&gt;"",J28&gt;=16,J28&lt;=25),CRFs!$C$6,"")</f>
        <v/>
      </c>
      <c r="T28" s="63" t="str">
        <f>IF(AND(J28&lt;&gt;"",J28&gt;=21),CRFs!$C$7,"")</f>
        <v/>
      </c>
      <c r="U28" s="63" t="str">
        <f>IF(AND(J28&lt;&gt;"",J28&gt;25),CRFs!$C$8,"")</f>
        <v/>
      </c>
      <c r="V28" s="63" t="str">
        <f>IF($N28="Yes",CRFs!$C$9,"")</f>
        <v/>
      </c>
      <c r="W28" s="63" t="str">
        <f>IF($O28="Yes",CRFs!$C$10,"")</f>
        <v/>
      </c>
      <c r="X28" s="63" t="s">
        <v>37</v>
      </c>
      <c r="Y28" s="63" t="str">
        <f>IFERROR(INDEX($P28:$W28,_xlfn.AGGREGATE(15,6,(COLUMN($P28:$W28)-COLUMN($P28)+1)/($P28:$W28&lt;&gt;""),COLUMNS($Y28:Y28))),"")</f>
        <v/>
      </c>
      <c r="Z28" s="63" t="str">
        <f>IFERROR(INDEX($P28:$W28,_xlfn.AGGREGATE(15,6,(COLUMN($P28:$W28)-COLUMN($P28)+1)/($P28:$W28&lt;&gt;""),COLUMNS($Y28:Z28))),"")</f>
        <v/>
      </c>
      <c r="AA28" s="63" t="str">
        <f>IFERROR(INDEX($P28:$W28,_xlfn.AGGREGATE(15,6,(COLUMN($P28:$W28)-COLUMN($P28)+1)/($P28:$W28&lt;&gt;""),COLUMNS($Y28:AA28))),"")</f>
        <v/>
      </c>
      <c r="AB28" s="63" t="str">
        <f>IFERROR(INDEX($P28:$W28,_xlfn.AGGREGATE(15,6,(COLUMN($P28:$W28)-COLUMN($P28)+1)/($P28:$W28&lt;&gt;""),COLUMNS($Y28:AB28))),"")</f>
        <v/>
      </c>
      <c r="AC28" s="86" t="s">
        <v>37</v>
      </c>
      <c r="AD28" s="67">
        <f>IFERROR(IF(LEFT(AE28,4)*1&lt;2022,VLOOKUP(AC28,CRFs!$C$3:$D$10,2,FALSE),IF(LEFT(AE28,4)*1&gt;=2022,VLOOKUP(AC28,CRFs!$C$3:$J$10,2+MATCH(AE28,CRFs!$E$2:$J$2,0),FALSE))),0)</f>
        <v>0</v>
      </c>
      <c r="AE28" s="66" t="str">
        <f t="shared" si="11"/>
        <v/>
      </c>
      <c r="AF28" s="66" t="str">
        <f t="shared" si="12"/>
        <v/>
      </c>
      <c r="AG28" s="68">
        <f t="shared" si="14"/>
        <v>0</v>
      </c>
      <c r="AH28" s="119" t="str">
        <f t="shared" si="13"/>
        <v/>
      </c>
    </row>
    <row r="29" spans="2:34" ht="16.2" hidden="1" customHeight="1" x14ac:dyDescent="0.25">
      <c r="B29" s="85" t="s">
        <v>92</v>
      </c>
      <c r="C29" s="87"/>
      <c r="D29" s="88"/>
      <c r="E29" s="87"/>
      <c r="F29" s="86" t="s">
        <v>37</v>
      </c>
      <c r="G29" s="86" t="s">
        <v>37</v>
      </c>
      <c r="H29" s="86" t="s">
        <v>37</v>
      </c>
      <c r="I29" s="66" t="str">
        <f t="shared" si="4"/>
        <v/>
      </c>
      <c r="J29" s="66" t="str">
        <f t="shared" si="5"/>
        <v/>
      </c>
      <c r="K29" s="66" t="str">
        <f t="shared" si="6"/>
        <v/>
      </c>
      <c r="L29" s="66" t="str">
        <f t="shared" si="7"/>
        <v/>
      </c>
      <c r="M29" s="66" t="str">
        <f t="shared" si="8"/>
        <v/>
      </c>
      <c r="N29" s="66" t="str">
        <f t="shared" si="9"/>
        <v>Insufficient Information</v>
      </c>
      <c r="O29" s="66" t="str">
        <f t="shared" si="10"/>
        <v>Insufficient Information</v>
      </c>
      <c r="P29" s="63" t="str">
        <f>IF(AND(J29&lt;&gt;"",J29&lt;=10),CRFs!$C$3,"")</f>
        <v/>
      </c>
      <c r="Q29" s="63" t="str">
        <f>IF(AND(J29&lt;&gt;"",J29&gt;=6,J29&lt;=15),CRFs!$C$4,"")</f>
        <v/>
      </c>
      <c r="R29" s="63" t="str">
        <f>IF(AND(J29&lt;&gt;"",J29&gt;=11,J29&lt;=20),CRFs!$C$5,"")</f>
        <v/>
      </c>
      <c r="S29" s="63" t="str">
        <f>IF(AND(J29&lt;&gt;"",J29&gt;=16,J29&lt;=25),CRFs!$C$6,"")</f>
        <v/>
      </c>
      <c r="T29" s="63" t="str">
        <f>IF(AND(J29&lt;&gt;"",J29&gt;=21),CRFs!$C$7,"")</f>
        <v/>
      </c>
      <c r="U29" s="63" t="str">
        <f>IF(AND(J29&lt;&gt;"",J29&gt;25),CRFs!$C$8,"")</f>
        <v/>
      </c>
      <c r="V29" s="63" t="str">
        <f>IF($N29="Yes",CRFs!$C$9,"")</f>
        <v/>
      </c>
      <c r="W29" s="63" t="str">
        <f>IF($O29="Yes",CRFs!$C$10,"")</f>
        <v/>
      </c>
      <c r="X29" s="63" t="s">
        <v>37</v>
      </c>
      <c r="Y29" s="63" t="str">
        <f>IFERROR(INDEX($P29:$W29,_xlfn.AGGREGATE(15,6,(COLUMN($P29:$W29)-COLUMN($P29)+1)/($P29:$W29&lt;&gt;""),COLUMNS($Y29:Y29))),"")</f>
        <v/>
      </c>
      <c r="Z29" s="63" t="str">
        <f>IFERROR(INDEX($P29:$W29,_xlfn.AGGREGATE(15,6,(COLUMN($P29:$W29)-COLUMN($P29)+1)/($P29:$W29&lt;&gt;""),COLUMNS($Y29:Z29))),"")</f>
        <v/>
      </c>
      <c r="AA29" s="63" t="str">
        <f>IFERROR(INDEX($P29:$W29,_xlfn.AGGREGATE(15,6,(COLUMN($P29:$W29)-COLUMN($P29)+1)/($P29:$W29&lt;&gt;""),COLUMNS($Y29:AA29))),"")</f>
        <v/>
      </c>
      <c r="AB29" s="63" t="str">
        <f>IFERROR(INDEX($P29:$W29,_xlfn.AGGREGATE(15,6,(COLUMN($P29:$W29)-COLUMN($P29)+1)/($P29:$W29&lt;&gt;""),COLUMNS($Y29:AB29))),"")</f>
        <v/>
      </c>
      <c r="AC29" s="86" t="s">
        <v>37</v>
      </c>
      <c r="AD29" s="67">
        <f>IFERROR(IF(LEFT(AE29,4)*1&lt;2022,VLOOKUP(AC29,CRFs!$C$3:$D$10,2,FALSE),IF(LEFT(AE29,4)*1&gt;=2022,VLOOKUP(AC29,CRFs!$C$3:$J$10,2+MATCH(AE29,CRFs!$E$2:$J$2,0),FALSE))),0)</f>
        <v>0</v>
      </c>
      <c r="AE29" s="66" t="str">
        <f t="shared" si="11"/>
        <v/>
      </c>
      <c r="AF29" s="66" t="str">
        <f t="shared" si="12"/>
        <v/>
      </c>
      <c r="AG29" s="68">
        <f t="shared" si="14"/>
        <v>0</v>
      </c>
      <c r="AH29" s="119" t="str">
        <f t="shared" si="13"/>
        <v/>
      </c>
    </row>
    <row r="30" spans="2:34" ht="16.2" hidden="1" customHeight="1" x14ac:dyDescent="0.25">
      <c r="B30" s="85" t="s">
        <v>93</v>
      </c>
      <c r="C30" s="87"/>
      <c r="D30" s="88"/>
      <c r="E30" s="87"/>
      <c r="F30" s="86" t="s">
        <v>37</v>
      </c>
      <c r="G30" s="86" t="s">
        <v>37</v>
      </c>
      <c r="H30" s="86" t="s">
        <v>37</v>
      </c>
      <c r="I30" s="66" t="str">
        <f t="shared" si="4"/>
        <v/>
      </c>
      <c r="J30" s="66" t="str">
        <f t="shared" si="5"/>
        <v/>
      </c>
      <c r="K30" s="66" t="str">
        <f t="shared" si="6"/>
        <v/>
      </c>
      <c r="L30" s="66" t="str">
        <f t="shared" si="7"/>
        <v/>
      </c>
      <c r="M30" s="66" t="str">
        <f t="shared" si="8"/>
        <v/>
      </c>
      <c r="N30" s="66" t="str">
        <f t="shared" si="9"/>
        <v>Insufficient Information</v>
      </c>
      <c r="O30" s="66" t="str">
        <f t="shared" si="10"/>
        <v>Insufficient Information</v>
      </c>
      <c r="P30" s="63" t="str">
        <f>IF(AND(J30&lt;&gt;"",J30&lt;=10),CRFs!$C$3,"")</f>
        <v/>
      </c>
      <c r="Q30" s="63" t="str">
        <f>IF(AND(J30&lt;&gt;"",J30&gt;=6,J30&lt;=15),CRFs!$C$4,"")</f>
        <v/>
      </c>
      <c r="R30" s="63" t="str">
        <f>IF(AND(J30&lt;&gt;"",J30&gt;=11,J30&lt;=20),CRFs!$C$5,"")</f>
        <v/>
      </c>
      <c r="S30" s="63" t="str">
        <f>IF(AND(J30&lt;&gt;"",J30&gt;=16,J30&lt;=25),CRFs!$C$6,"")</f>
        <v/>
      </c>
      <c r="T30" s="63" t="str">
        <f>IF(AND(J30&lt;&gt;"",J30&gt;=21),CRFs!$C$7,"")</f>
        <v/>
      </c>
      <c r="U30" s="63" t="str">
        <f>IF(AND(J30&lt;&gt;"",J30&gt;25),CRFs!$C$8,"")</f>
        <v/>
      </c>
      <c r="V30" s="63" t="str">
        <f>IF($N30="Yes",CRFs!$C$9,"")</f>
        <v/>
      </c>
      <c r="W30" s="63" t="str">
        <f>IF($O30="Yes",CRFs!$C$10,"")</f>
        <v/>
      </c>
      <c r="X30" s="63" t="s">
        <v>37</v>
      </c>
      <c r="Y30" s="63" t="str">
        <f>IFERROR(INDEX($P30:$W30,_xlfn.AGGREGATE(15,6,(COLUMN($P30:$W30)-COLUMN($P30)+1)/($P30:$W30&lt;&gt;""),COLUMNS($Y30:Y30))),"")</f>
        <v/>
      </c>
      <c r="Z30" s="63" t="str">
        <f>IFERROR(INDEX($P30:$W30,_xlfn.AGGREGATE(15,6,(COLUMN($P30:$W30)-COLUMN($P30)+1)/($P30:$W30&lt;&gt;""),COLUMNS($Y30:Z30))),"")</f>
        <v/>
      </c>
      <c r="AA30" s="63" t="str">
        <f>IFERROR(INDEX($P30:$W30,_xlfn.AGGREGATE(15,6,(COLUMN($P30:$W30)-COLUMN($P30)+1)/($P30:$W30&lt;&gt;""),COLUMNS($Y30:AA30))),"")</f>
        <v/>
      </c>
      <c r="AB30" s="63" t="str">
        <f>IFERROR(INDEX($P30:$W30,_xlfn.AGGREGATE(15,6,(COLUMN($P30:$W30)-COLUMN($P30)+1)/($P30:$W30&lt;&gt;""),COLUMNS($Y30:AB30))),"")</f>
        <v/>
      </c>
      <c r="AC30" s="86" t="s">
        <v>37</v>
      </c>
      <c r="AD30" s="67">
        <f>IFERROR(IF(LEFT(AE30,4)*1&lt;2022,VLOOKUP(AC30,CRFs!$C$3:$D$10,2,FALSE),IF(LEFT(AE30,4)*1&gt;=2022,VLOOKUP(AC30,CRFs!$C$3:$J$10,2+MATCH(AE30,CRFs!$E$2:$J$2,0),FALSE))),0)</f>
        <v>0</v>
      </c>
      <c r="AE30" s="66" t="str">
        <f t="shared" si="11"/>
        <v/>
      </c>
      <c r="AF30" s="66" t="str">
        <f t="shared" si="12"/>
        <v/>
      </c>
      <c r="AG30" s="68">
        <f t="shared" si="14"/>
        <v>0</v>
      </c>
      <c r="AH30" s="119" t="str">
        <f t="shared" si="13"/>
        <v/>
      </c>
    </row>
    <row r="31" spans="2:34" ht="16.2" hidden="1" customHeight="1" x14ac:dyDescent="0.25">
      <c r="B31" s="85" t="s">
        <v>94</v>
      </c>
      <c r="C31" s="87"/>
      <c r="D31" s="88"/>
      <c r="E31" s="87"/>
      <c r="F31" s="86" t="s">
        <v>37</v>
      </c>
      <c r="G31" s="86" t="s">
        <v>37</v>
      </c>
      <c r="H31" s="86" t="s">
        <v>37</v>
      </c>
      <c r="I31" s="66" t="str">
        <f t="shared" si="4"/>
        <v/>
      </c>
      <c r="J31" s="66" t="str">
        <f t="shared" si="5"/>
        <v/>
      </c>
      <c r="K31" s="66" t="str">
        <f t="shared" si="6"/>
        <v/>
      </c>
      <c r="L31" s="66" t="str">
        <f t="shared" si="7"/>
        <v/>
      </c>
      <c r="M31" s="66" t="str">
        <f t="shared" si="8"/>
        <v/>
      </c>
      <c r="N31" s="66" t="str">
        <f t="shared" si="9"/>
        <v>Insufficient Information</v>
      </c>
      <c r="O31" s="66" t="str">
        <f t="shared" si="10"/>
        <v>Insufficient Information</v>
      </c>
      <c r="P31" s="63" t="str">
        <f>IF(AND(J31&lt;&gt;"",J31&lt;=10),CRFs!$C$3,"")</f>
        <v/>
      </c>
      <c r="Q31" s="63" t="str">
        <f>IF(AND(J31&lt;&gt;"",J31&gt;=6,J31&lt;=15),CRFs!$C$4,"")</f>
        <v/>
      </c>
      <c r="R31" s="63" t="str">
        <f>IF(AND(J31&lt;&gt;"",J31&gt;=11,J31&lt;=20),CRFs!$C$5,"")</f>
        <v/>
      </c>
      <c r="S31" s="63" t="str">
        <f>IF(AND(J31&lt;&gt;"",J31&gt;=16,J31&lt;=25),CRFs!$C$6,"")</f>
        <v/>
      </c>
      <c r="T31" s="63" t="str">
        <f>IF(AND(J31&lt;&gt;"",J31&gt;=21),CRFs!$C$7,"")</f>
        <v/>
      </c>
      <c r="U31" s="63" t="str">
        <f>IF(AND(J31&lt;&gt;"",J31&gt;25),CRFs!$C$8,"")</f>
        <v/>
      </c>
      <c r="V31" s="63" t="str">
        <f>IF($N31="Yes",CRFs!$C$9,"")</f>
        <v/>
      </c>
      <c r="W31" s="63" t="str">
        <f>IF($O31="Yes",CRFs!$C$10,"")</f>
        <v/>
      </c>
      <c r="X31" s="63" t="s">
        <v>37</v>
      </c>
      <c r="Y31" s="63" t="str">
        <f>IFERROR(INDEX($P31:$W31,_xlfn.AGGREGATE(15,6,(COLUMN($P31:$W31)-COLUMN($P31)+1)/($P31:$W31&lt;&gt;""),COLUMNS($Y31:Y31))),"")</f>
        <v/>
      </c>
      <c r="Z31" s="63" t="str">
        <f>IFERROR(INDEX($P31:$W31,_xlfn.AGGREGATE(15,6,(COLUMN($P31:$W31)-COLUMN($P31)+1)/($P31:$W31&lt;&gt;""),COLUMNS($Y31:Z31))),"")</f>
        <v/>
      </c>
      <c r="AA31" s="63" t="str">
        <f>IFERROR(INDEX($P31:$W31,_xlfn.AGGREGATE(15,6,(COLUMN($P31:$W31)-COLUMN($P31)+1)/($P31:$W31&lt;&gt;""),COLUMNS($Y31:AA31))),"")</f>
        <v/>
      </c>
      <c r="AB31" s="63" t="str">
        <f>IFERROR(INDEX($P31:$W31,_xlfn.AGGREGATE(15,6,(COLUMN($P31:$W31)-COLUMN($P31)+1)/($P31:$W31&lt;&gt;""),COLUMNS($Y31:AB31))),"")</f>
        <v/>
      </c>
      <c r="AC31" s="86" t="s">
        <v>37</v>
      </c>
      <c r="AD31" s="67">
        <f>IFERROR(IF(LEFT(AE31,4)*1&lt;2022,VLOOKUP(AC31,CRFs!$C$3:$D$10,2,FALSE),IF(LEFT(AE31,4)*1&gt;=2022,VLOOKUP(AC31,CRFs!$C$3:$J$10,2+MATCH(AE31,CRFs!$E$2:$J$2,0),FALSE))),0)</f>
        <v>0</v>
      </c>
      <c r="AE31" s="66" t="str">
        <f t="shared" si="11"/>
        <v/>
      </c>
      <c r="AF31" s="66" t="str">
        <f t="shared" si="12"/>
        <v/>
      </c>
      <c r="AG31" s="68">
        <f t="shared" si="14"/>
        <v>0</v>
      </c>
      <c r="AH31" s="119" t="str">
        <f t="shared" si="13"/>
        <v/>
      </c>
    </row>
    <row r="32" spans="2:34" ht="16.2" hidden="1" customHeight="1" x14ac:dyDescent="0.25">
      <c r="B32" s="85" t="s">
        <v>95</v>
      </c>
      <c r="C32" s="87"/>
      <c r="D32" s="88"/>
      <c r="E32" s="87"/>
      <c r="F32" s="86" t="s">
        <v>37</v>
      </c>
      <c r="G32" s="86" t="s">
        <v>37</v>
      </c>
      <c r="H32" s="86" t="s">
        <v>37</v>
      </c>
      <c r="I32" s="66" t="str">
        <f t="shared" si="4"/>
        <v/>
      </c>
      <c r="J32" s="66" t="str">
        <f t="shared" si="5"/>
        <v/>
      </c>
      <c r="K32" s="66" t="str">
        <f t="shared" si="6"/>
        <v/>
      </c>
      <c r="L32" s="66" t="str">
        <f t="shared" si="7"/>
        <v/>
      </c>
      <c r="M32" s="66" t="str">
        <f t="shared" si="8"/>
        <v/>
      </c>
      <c r="N32" s="66" t="str">
        <f t="shared" si="9"/>
        <v>Insufficient Information</v>
      </c>
      <c r="O32" s="66" t="str">
        <f t="shared" si="10"/>
        <v>Insufficient Information</v>
      </c>
      <c r="P32" s="63" t="str">
        <f>IF(AND(J32&lt;&gt;"",J32&lt;=10),CRFs!$C$3,"")</f>
        <v/>
      </c>
      <c r="Q32" s="63" t="str">
        <f>IF(AND(J32&lt;&gt;"",J32&gt;=6,J32&lt;=15),CRFs!$C$4,"")</f>
        <v/>
      </c>
      <c r="R32" s="63" t="str">
        <f>IF(AND(J32&lt;&gt;"",J32&gt;=11,J32&lt;=20),CRFs!$C$5,"")</f>
        <v/>
      </c>
      <c r="S32" s="63" t="str">
        <f>IF(AND(J32&lt;&gt;"",J32&gt;=16,J32&lt;=25),CRFs!$C$6,"")</f>
        <v/>
      </c>
      <c r="T32" s="63" t="str">
        <f>IF(AND(J32&lt;&gt;"",J32&gt;=21),CRFs!$C$7,"")</f>
        <v/>
      </c>
      <c r="U32" s="63" t="str">
        <f>IF(AND(J32&lt;&gt;"",J32&gt;25),CRFs!$C$8,"")</f>
        <v/>
      </c>
      <c r="V32" s="63" t="str">
        <f>IF($N32="Yes",CRFs!$C$9,"")</f>
        <v/>
      </c>
      <c r="W32" s="63" t="str">
        <f>IF($O32="Yes",CRFs!$C$10,"")</f>
        <v/>
      </c>
      <c r="X32" s="63" t="s">
        <v>37</v>
      </c>
      <c r="Y32" s="63" t="str">
        <f>IFERROR(INDEX($P32:$W32,_xlfn.AGGREGATE(15,6,(COLUMN($P32:$W32)-COLUMN($P32)+1)/($P32:$W32&lt;&gt;""),COLUMNS($Y32:Y32))),"")</f>
        <v/>
      </c>
      <c r="Z32" s="63" t="str">
        <f>IFERROR(INDEX($P32:$W32,_xlfn.AGGREGATE(15,6,(COLUMN($P32:$W32)-COLUMN($P32)+1)/($P32:$W32&lt;&gt;""),COLUMNS($Y32:Z32))),"")</f>
        <v/>
      </c>
      <c r="AA32" s="63" t="str">
        <f>IFERROR(INDEX($P32:$W32,_xlfn.AGGREGATE(15,6,(COLUMN($P32:$W32)-COLUMN($P32)+1)/($P32:$W32&lt;&gt;""),COLUMNS($Y32:AA32))),"")</f>
        <v/>
      </c>
      <c r="AB32" s="63" t="str">
        <f>IFERROR(INDEX($P32:$W32,_xlfn.AGGREGATE(15,6,(COLUMN($P32:$W32)-COLUMN($P32)+1)/($P32:$W32&lt;&gt;""),COLUMNS($Y32:AB32))),"")</f>
        <v/>
      </c>
      <c r="AC32" s="86" t="s">
        <v>37</v>
      </c>
      <c r="AD32" s="67">
        <f>IFERROR(IF(LEFT(AE32,4)*1&lt;2022,VLOOKUP(AC32,CRFs!$C$3:$D$10,2,FALSE),IF(LEFT(AE32,4)*1&gt;=2022,VLOOKUP(AC32,CRFs!$C$3:$J$10,2+MATCH(AE32,CRFs!$E$2:$J$2,0),FALSE))),0)</f>
        <v>0</v>
      </c>
      <c r="AE32" s="66" t="str">
        <f t="shared" si="11"/>
        <v/>
      </c>
      <c r="AF32" s="66" t="str">
        <f t="shared" si="12"/>
        <v/>
      </c>
      <c r="AG32" s="68">
        <f t="shared" si="14"/>
        <v>0</v>
      </c>
      <c r="AH32" s="119" t="str">
        <f t="shared" si="13"/>
        <v/>
      </c>
    </row>
    <row r="33" spans="2:34" ht="16.2" hidden="1" customHeight="1" x14ac:dyDescent="0.25">
      <c r="B33" s="85" t="s">
        <v>96</v>
      </c>
      <c r="C33" s="87"/>
      <c r="D33" s="88"/>
      <c r="E33" s="87"/>
      <c r="F33" s="86" t="s">
        <v>37</v>
      </c>
      <c r="G33" s="86" t="s">
        <v>37</v>
      </c>
      <c r="H33" s="86" t="s">
        <v>37</v>
      </c>
      <c r="I33" s="66" t="str">
        <f t="shared" si="4"/>
        <v/>
      </c>
      <c r="J33" s="66" t="str">
        <f t="shared" si="5"/>
        <v/>
      </c>
      <c r="K33" s="66" t="str">
        <f t="shared" si="6"/>
        <v/>
      </c>
      <c r="L33" s="66" t="str">
        <f t="shared" si="7"/>
        <v/>
      </c>
      <c r="M33" s="66" t="str">
        <f t="shared" si="8"/>
        <v/>
      </c>
      <c r="N33" s="66" t="str">
        <f t="shared" si="9"/>
        <v>Insufficient Information</v>
      </c>
      <c r="O33" s="66" t="str">
        <f t="shared" si="10"/>
        <v>Insufficient Information</v>
      </c>
      <c r="P33" s="63" t="str">
        <f>IF(AND(J33&lt;&gt;"",J33&lt;=10),CRFs!$C$3,"")</f>
        <v/>
      </c>
      <c r="Q33" s="63" t="str">
        <f>IF(AND(J33&lt;&gt;"",J33&gt;=6,J33&lt;=15),CRFs!$C$4,"")</f>
        <v/>
      </c>
      <c r="R33" s="63" t="str">
        <f>IF(AND(J33&lt;&gt;"",J33&gt;=11,J33&lt;=20),CRFs!$C$5,"")</f>
        <v/>
      </c>
      <c r="S33" s="63" t="str">
        <f>IF(AND(J33&lt;&gt;"",J33&gt;=16,J33&lt;=25),CRFs!$C$6,"")</f>
        <v/>
      </c>
      <c r="T33" s="63" t="str">
        <f>IF(AND(J33&lt;&gt;"",J33&gt;=21),CRFs!$C$7,"")</f>
        <v/>
      </c>
      <c r="U33" s="63" t="str">
        <f>IF(AND(J33&lt;&gt;"",J33&gt;25),CRFs!$C$8,"")</f>
        <v/>
      </c>
      <c r="V33" s="63" t="str">
        <f>IF($N33="Yes",CRFs!$C$9,"")</f>
        <v/>
      </c>
      <c r="W33" s="63" t="str">
        <f>IF($O33="Yes",CRFs!$C$10,"")</f>
        <v/>
      </c>
      <c r="X33" s="63" t="s">
        <v>37</v>
      </c>
      <c r="Y33" s="63" t="str">
        <f>IFERROR(INDEX($P33:$W33,_xlfn.AGGREGATE(15,6,(COLUMN($P33:$W33)-COLUMN($P33)+1)/($P33:$W33&lt;&gt;""),COLUMNS($Y33:Y33))),"")</f>
        <v/>
      </c>
      <c r="Z33" s="63" t="str">
        <f>IFERROR(INDEX($P33:$W33,_xlfn.AGGREGATE(15,6,(COLUMN($P33:$W33)-COLUMN($P33)+1)/($P33:$W33&lt;&gt;""),COLUMNS($Y33:Z33))),"")</f>
        <v/>
      </c>
      <c r="AA33" s="63" t="str">
        <f>IFERROR(INDEX($P33:$W33,_xlfn.AGGREGATE(15,6,(COLUMN($P33:$W33)-COLUMN($P33)+1)/($P33:$W33&lt;&gt;""),COLUMNS($Y33:AA33))),"")</f>
        <v/>
      </c>
      <c r="AB33" s="63" t="str">
        <f>IFERROR(INDEX($P33:$W33,_xlfn.AGGREGATE(15,6,(COLUMN($P33:$W33)-COLUMN($P33)+1)/($P33:$W33&lt;&gt;""),COLUMNS($Y33:AB33))),"")</f>
        <v/>
      </c>
      <c r="AC33" s="86" t="s">
        <v>37</v>
      </c>
      <c r="AD33" s="67">
        <f>IFERROR(IF(LEFT(AE33,4)*1&lt;2022,VLOOKUP(AC33,CRFs!$C$3:$D$10,2,FALSE),IF(LEFT(AE33,4)*1&gt;=2022,VLOOKUP(AC33,CRFs!$C$3:$J$10,2+MATCH(AE33,CRFs!$E$2:$J$2,0),FALSE))),0)</f>
        <v>0</v>
      </c>
      <c r="AE33" s="66" t="str">
        <f t="shared" si="11"/>
        <v/>
      </c>
      <c r="AF33" s="66" t="str">
        <f t="shared" si="12"/>
        <v/>
      </c>
      <c r="AG33" s="68">
        <f t="shared" si="14"/>
        <v>0</v>
      </c>
      <c r="AH33" s="119" t="str">
        <f t="shared" si="13"/>
        <v/>
      </c>
    </row>
    <row r="34" spans="2:34" ht="16.2" hidden="1" customHeight="1" x14ac:dyDescent="0.25">
      <c r="B34" s="85" t="s">
        <v>97</v>
      </c>
      <c r="C34" s="87"/>
      <c r="D34" s="88"/>
      <c r="E34" s="87"/>
      <c r="F34" s="86" t="s">
        <v>37</v>
      </c>
      <c r="G34" s="86" t="s">
        <v>37</v>
      </c>
      <c r="H34" s="86" t="s">
        <v>37</v>
      </c>
      <c r="I34" s="66" t="str">
        <f t="shared" si="4"/>
        <v/>
      </c>
      <c r="J34" s="66" t="str">
        <f t="shared" si="5"/>
        <v/>
      </c>
      <c r="K34" s="66" t="str">
        <f t="shared" si="6"/>
        <v/>
      </c>
      <c r="L34" s="66" t="str">
        <f t="shared" si="7"/>
        <v/>
      </c>
      <c r="M34" s="66" t="str">
        <f t="shared" si="8"/>
        <v/>
      </c>
      <c r="N34" s="66" t="str">
        <f t="shared" si="9"/>
        <v>Insufficient Information</v>
      </c>
      <c r="O34" s="66" t="str">
        <f t="shared" si="10"/>
        <v>Insufficient Information</v>
      </c>
      <c r="P34" s="63" t="str">
        <f>IF(AND(J34&lt;&gt;"",J34&lt;=10),CRFs!$C$3,"")</f>
        <v/>
      </c>
      <c r="Q34" s="63" t="str">
        <f>IF(AND(J34&lt;&gt;"",J34&gt;=6,J34&lt;=15),CRFs!$C$4,"")</f>
        <v/>
      </c>
      <c r="R34" s="63" t="str">
        <f>IF(AND(J34&lt;&gt;"",J34&gt;=11,J34&lt;=20),CRFs!$C$5,"")</f>
        <v/>
      </c>
      <c r="S34" s="63" t="str">
        <f>IF(AND(J34&lt;&gt;"",J34&gt;=16,J34&lt;=25),CRFs!$C$6,"")</f>
        <v/>
      </c>
      <c r="T34" s="63" t="str">
        <f>IF(AND(J34&lt;&gt;"",J34&gt;=21),CRFs!$C$7,"")</f>
        <v/>
      </c>
      <c r="U34" s="63" t="str">
        <f>IF(AND(J34&lt;&gt;"",J34&gt;25),CRFs!$C$8,"")</f>
        <v/>
      </c>
      <c r="V34" s="63" t="str">
        <f>IF($N34="Yes",CRFs!$C$9,"")</f>
        <v/>
      </c>
      <c r="W34" s="63" t="str">
        <f>IF($O34="Yes",CRFs!$C$10,"")</f>
        <v/>
      </c>
      <c r="X34" s="63" t="s">
        <v>37</v>
      </c>
      <c r="Y34" s="63" t="str">
        <f>IFERROR(INDEX($P34:$W34,_xlfn.AGGREGATE(15,6,(COLUMN($P34:$W34)-COLUMN($P34)+1)/($P34:$W34&lt;&gt;""),COLUMNS($Y34:Y34))),"")</f>
        <v/>
      </c>
      <c r="Z34" s="63" t="str">
        <f>IFERROR(INDEX($P34:$W34,_xlfn.AGGREGATE(15,6,(COLUMN($P34:$W34)-COLUMN($P34)+1)/($P34:$W34&lt;&gt;""),COLUMNS($Y34:Z34))),"")</f>
        <v/>
      </c>
      <c r="AA34" s="63" t="str">
        <f>IFERROR(INDEX($P34:$W34,_xlfn.AGGREGATE(15,6,(COLUMN($P34:$W34)-COLUMN($P34)+1)/($P34:$W34&lt;&gt;""),COLUMNS($Y34:AA34))),"")</f>
        <v/>
      </c>
      <c r="AB34" s="63" t="str">
        <f>IFERROR(INDEX($P34:$W34,_xlfn.AGGREGATE(15,6,(COLUMN($P34:$W34)-COLUMN($P34)+1)/($P34:$W34&lt;&gt;""),COLUMNS($Y34:AB34))),"")</f>
        <v/>
      </c>
      <c r="AC34" s="86" t="s">
        <v>37</v>
      </c>
      <c r="AD34" s="67">
        <f>IFERROR(IF(LEFT(AE34,4)*1&lt;2022,VLOOKUP(AC34,CRFs!$C$3:$D$10,2,FALSE),IF(LEFT(AE34,4)*1&gt;=2022,VLOOKUP(AC34,CRFs!$C$3:$J$10,2+MATCH(AE34,CRFs!$E$2:$J$2,0),FALSE))),0)</f>
        <v>0</v>
      </c>
      <c r="AE34" s="66" t="str">
        <f t="shared" si="11"/>
        <v/>
      </c>
      <c r="AF34" s="66" t="str">
        <f t="shared" si="12"/>
        <v/>
      </c>
      <c r="AG34" s="68">
        <f t="shared" si="14"/>
        <v>0</v>
      </c>
      <c r="AH34" s="119" t="str">
        <f t="shared" si="13"/>
        <v/>
      </c>
    </row>
    <row r="35" spans="2:34" ht="16.2" hidden="1" customHeight="1" x14ac:dyDescent="0.25">
      <c r="B35" s="85" t="s">
        <v>98</v>
      </c>
      <c r="C35" s="87"/>
      <c r="D35" s="88"/>
      <c r="E35" s="87"/>
      <c r="F35" s="86" t="s">
        <v>37</v>
      </c>
      <c r="G35" s="86" t="s">
        <v>37</v>
      </c>
      <c r="H35" s="86" t="s">
        <v>37</v>
      </c>
      <c r="I35" s="66" t="str">
        <f t="shared" si="4"/>
        <v/>
      </c>
      <c r="J35" s="66" t="str">
        <f t="shared" si="5"/>
        <v/>
      </c>
      <c r="K35" s="66" t="str">
        <f t="shared" si="6"/>
        <v/>
      </c>
      <c r="L35" s="66" t="str">
        <f t="shared" si="7"/>
        <v/>
      </c>
      <c r="M35" s="66" t="str">
        <f t="shared" si="8"/>
        <v/>
      </c>
      <c r="N35" s="66" t="str">
        <f t="shared" si="9"/>
        <v>Insufficient Information</v>
      </c>
      <c r="O35" s="66" t="str">
        <f t="shared" si="10"/>
        <v>Insufficient Information</v>
      </c>
      <c r="P35" s="63" t="str">
        <f>IF(AND(J35&lt;&gt;"",J35&lt;=10),CRFs!$C$3,"")</f>
        <v/>
      </c>
      <c r="Q35" s="63" t="str">
        <f>IF(AND(J35&lt;&gt;"",J35&gt;=6,J35&lt;=15),CRFs!$C$4,"")</f>
        <v/>
      </c>
      <c r="R35" s="63" t="str">
        <f>IF(AND(J35&lt;&gt;"",J35&gt;=11,J35&lt;=20),CRFs!$C$5,"")</f>
        <v/>
      </c>
      <c r="S35" s="63" t="str">
        <f>IF(AND(J35&lt;&gt;"",J35&gt;=16,J35&lt;=25),CRFs!$C$6,"")</f>
        <v/>
      </c>
      <c r="T35" s="63" t="str">
        <f>IF(AND(J35&lt;&gt;"",J35&gt;=21),CRFs!$C$7,"")</f>
        <v/>
      </c>
      <c r="U35" s="63" t="str">
        <f>IF(AND(J35&lt;&gt;"",J35&gt;25),CRFs!$C$8,"")</f>
        <v/>
      </c>
      <c r="V35" s="63" t="str">
        <f>IF($N35="Yes",CRFs!$C$9,"")</f>
        <v/>
      </c>
      <c r="W35" s="63" t="str">
        <f>IF($O35="Yes",CRFs!$C$10,"")</f>
        <v/>
      </c>
      <c r="X35" s="63" t="s">
        <v>37</v>
      </c>
      <c r="Y35" s="63" t="str">
        <f>IFERROR(INDEX($P35:$W35,_xlfn.AGGREGATE(15,6,(COLUMN($P35:$W35)-COLUMN($P35)+1)/($P35:$W35&lt;&gt;""),COLUMNS($Y35:Y35))),"")</f>
        <v/>
      </c>
      <c r="Z35" s="63" t="str">
        <f>IFERROR(INDEX($P35:$W35,_xlfn.AGGREGATE(15,6,(COLUMN($P35:$W35)-COLUMN($P35)+1)/($P35:$W35&lt;&gt;""),COLUMNS($Y35:Z35))),"")</f>
        <v/>
      </c>
      <c r="AA35" s="63" t="str">
        <f>IFERROR(INDEX($P35:$W35,_xlfn.AGGREGATE(15,6,(COLUMN($P35:$W35)-COLUMN($P35)+1)/($P35:$W35&lt;&gt;""),COLUMNS($Y35:AA35))),"")</f>
        <v/>
      </c>
      <c r="AB35" s="63" t="str">
        <f>IFERROR(INDEX($P35:$W35,_xlfn.AGGREGATE(15,6,(COLUMN($P35:$W35)-COLUMN($P35)+1)/($P35:$W35&lt;&gt;""),COLUMNS($Y35:AB35))),"")</f>
        <v/>
      </c>
      <c r="AC35" s="86" t="s">
        <v>37</v>
      </c>
      <c r="AD35" s="67">
        <f>IFERROR(IF(LEFT(AE35,4)*1&lt;2022,VLOOKUP(AC35,CRFs!$C$3:$D$10,2,FALSE),IF(LEFT(AE35,4)*1&gt;=2022,VLOOKUP(AC35,CRFs!$C$3:$J$10,2+MATCH(AE35,CRFs!$E$2:$J$2,0),FALSE))),0)</f>
        <v>0</v>
      </c>
      <c r="AE35" s="66" t="str">
        <f t="shared" si="11"/>
        <v/>
      </c>
      <c r="AF35" s="66" t="str">
        <f t="shared" si="12"/>
        <v/>
      </c>
      <c r="AG35" s="68">
        <f t="shared" si="14"/>
        <v>0</v>
      </c>
      <c r="AH35" s="119" t="str">
        <f t="shared" si="13"/>
        <v/>
      </c>
    </row>
    <row r="36" spans="2:34" ht="16.2" hidden="1" customHeight="1" x14ac:dyDescent="0.25">
      <c r="B36" s="85" t="s">
        <v>99</v>
      </c>
      <c r="C36" s="87"/>
      <c r="D36" s="88"/>
      <c r="E36" s="87"/>
      <c r="F36" s="86" t="s">
        <v>37</v>
      </c>
      <c r="G36" s="86" t="s">
        <v>37</v>
      </c>
      <c r="H36" s="86" t="s">
        <v>37</v>
      </c>
      <c r="I36" s="66" t="str">
        <f t="shared" si="4"/>
        <v/>
      </c>
      <c r="J36" s="66" t="str">
        <f t="shared" si="5"/>
        <v/>
      </c>
      <c r="K36" s="66" t="str">
        <f t="shared" si="6"/>
        <v/>
      </c>
      <c r="L36" s="66" t="str">
        <f t="shared" si="7"/>
        <v/>
      </c>
      <c r="M36" s="66" t="str">
        <f t="shared" si="8"/>
        <v/>
      </c>
      <c r="N36" s="66" t="str">
        <f t="shared" si="9"/>
        <v>Insufficient Information</v>
      </c>
      <c r="O36" s="66" t="str">
        <f t="shared" si="10"/>
        <v>Insufficient Information</v>
      </c>
      <c r="P36" s="63" t="str">
        <f>IF(AND(J36&lt;&gt;"",J36&lt;=10),CRFs!$C$3,"")</f>
        <v/>
      </c>
      <c r="Q36" s="63" t="str">
        <f>IF(AND(J36&lt;&gt;"",J36&gt;=6,J36&lt;=15),CRFs!$C$4,"")</f>
        <v/>
      </c>
      <c r="R36" s="63" t="str">
        <f>IF(AND(J36&lt;&gt;"",J36&gt;=11,J36&lt;=20),CRFs!$C$5,"")</f>
        <v/>
      </c>
      <c r="S36" s="63" t="str">
        <f>IF(AND(J36&lt;&gt;"",J36&gt;=16,J36&lt;=25),CRFs!$C$6,"")</f>
        <v/>
      </c>
      <c r="T36" s="63" t="str">
        <f>IF(AND(J36&lt;&gt;"",J36&gt;=21),CRFs!$C$7,"")</f>
        <v/>
      </c>
      <c r="U36" s="63" t="str">
        <f>IF(AND(J36&lt;&gt;"",J36&gt;25),CRFs!$C$8,"")</f>
        <v/>
      </c>
      <c r="V36" s="63" t="str">
        <f>IF($N36="Yes",CRFs!$C$9,"")</f>
        <v/>
      </c>
      <c r="W36" s="63" t="str">
        <f>IF($O36="Yes",CRFs!$C$10,"")</f>
        <v/>
      </c>
      <c r="X36" s="63" t="s">
        <v>37</v>
      </c>
      <c r="Y36" s="63" t="str">
        <f>IFERROR(INDEX($P36:$W36,_xlfn.AGGREGATE(15,6,(COLUMN($P36:$W36)-COLUMN($P36)+1)/($P36:$W36&lt;&gt;""),COLUMNS($Y36:Y36))),"")</f>
        <v/>
      </c>
      <c r="Z36" s="63" t="str">
        <f>IFERROR(INDEX($P36:$W36,_xlfn.AGGREGATE(15,6,(COLUMN($P36:$W36)-COLUMN($P36)+1)/($P36:$W36&lt;&gt;""),COLUMNS($Y36:Z36))),"")</f>
        <v/>
      </c>
      <c r="AA36" s="63" t="str">
        <f>IFERROR(INDEX($P36:$W36,_xlfn.AGGREGATE(15,6,(COLUMN($P36:$W36)-COLUMN($P36)+1)/($P36:$W36&lt;&gt;""),COLUMNS($Y36:AA36))),"")</f>
        <v/>
      </c>
      <c r="AB36" s="63" t="str">
        <f>IFERROR(INDEX($P36:$W36,_xlfn.AGGREGATE(15,6,(COLUMN($P36:$W36)-COLUMN($P36)+1)/($P36:$W36&lt;&gt;""),COLUMNS($Y36:AB36))),"")</f>
        <v/>
      </c>
      <c r="AC36" s="86" t="s">
        <v>37</v>
      </c>
      <c r="AD36" s="67">
        <f>IFERROR(IF(LEFT(AE36,4)*1&lt;2022,VLOOKUP(AC36,CRFs!$C$3:$D$10,2,FALSE),IF(LEFT(AE36,4)*1&gt;=2022,VLOOKUP(AC36,CRFs!$C$3:$J$10,2+MATCH(AE36,CRFs!$E$2:$J$2,0),FALSE))),0)</f>
        <v>0</v>
      </c>
      <c r="AE36" s="66" t="str">
        <f t="shared" si="11"/>
        <v/>
      </c>
      <c r="AF36" s="66" t="str">
        <f t="shared" si="12"/>
        <v/>
      </c>
      <c r="AG36" s="68">
        <f t="shared" si="14"/>
        <v>0</v>
      </c>
      <c r="AH36" s="119" t="str">
        <f t="shared" si="13"/>
        <v/>
      </c>
    </row>
    <row r="37" spans="2:34" ht="16.2" hidden="1" customHeight="1" x14ac:dyDescent="0.25">
      <c r="B37" s="85" t="s">
        <v>100</v>
      </c>
      <c r="C37" s="87"/>
      <c r="D37" s="88"/>
      <c r="E37" s="87"/>
      <c r="F37" s="86" t="s">
        <v>37</v>
      </c>
      <c r="G37" s="86" t="s">
        <v>37</v>
      </c>
      <c r="H37" s="86" t="s">
        <v>37</v>
      </c>
      <c r="I37" s="66" t="str">
        <f t="shared" si="4"/>
        <v/>
      </c>
      <c r="J37" s="66" t="str">
        <f t="shared" si="5"/>
        <v/>
      </c>
      <c r="K37" s="66" t="str">
        <f t="shared" si="6"/>
        <v/>
      </c>
      <c r="L37" s="66" t="str">
        <f t="shared" si="7"/>
        <v/>
      </c>
      <c r="M37" s="66" t="str">
        <f t="shared" si="8"/>
        <v/>
      </c>
      <c r="N37" s="66" t="str">
        <f t="shared" si="9"/>
        <v>Insufficient Information</v>
      </c>
      <c r="O37" s="66" t="str">
        <f t="shared" si="10"/>
        <v>Insufficient Information</v>
      </c>
      <c r="P37" s="63" t="str">
        <f>IF(AND(J37&lt;&gt;"",J37&lt;=10),CRFs!$C$3,"")</f>
        <v/>
      </c>
      <c r="Q37" s="63" t="str">
        <f>IF(AND(J37&lt;&gt;"",J37&gt;=6,J37&lt;=15),CRFs!$C$4,"")</f>
        <v/>
      </c>
      <c r="R37" s="63" t="str">
        <f>IF(AND(J37&lt;&gt;"",J37&gt;=11,J37&lt;=20),CRFs!$C$5,"")</f>
        <v/>
      </c>
      <c r="S37" s="63" t="str">
        <f>IF(AND(J37&lt;&gt;"",J37&gt;=16,J37&lt;=25),CRFs!$C$6,"")</f>
        <v/>
      </c>
      <c r="T37" s="63" t="str">
        <f>IF(AND(J37&lt;&gt;"",J37&gt;=21),CRFs!$C$7,"")</f>
        <v/>
      </c>
      <c r="U37" s="63" t="str">
        <f>IF(AND(J37&lt;&gt;"",J37&gt;25),CRFs!$C$8,"")</f>
        <v/>
      </c>
      <c r="V37" s="63" t="str">
        <f>IF($N37="Yes",CRFs!$C$9,"")</f>
        <v/>
      </c>
      <c r="W37" s="63" t="str">
        <f>IF($O37="Yes",CRFs!$C$10,"")</f>
        <v/>
      </c>
      <c r="X37" s="63" t="s">
        <v>37</v>
      </c>
      <c r="Y37" s="63" t="str">
        <f>IFERROR(INDEX($P37:$W37,_xlfn.AGGREGATE(15,6,(COLUMN($P37:$W37)-COLUMN($P37)+1)/($P37:$W37&lt;&gt;""),COLUMNS($Y37:Y37))),"")</f>
        <v/>
      </c>
      <c r="Z37" s="63" t="str">
        <f>IFERROR(INDEX($P37:$W37,_xlfn.AGGREGATE(15,6,(COLUMN($P37:$W37)-COLUMN($P37)+1)/($P37:$W37&lt;&gt;""),COLUMNS($Y37:Z37))),"")</f>
        <v/>
      </c>
      <c r="AA37" s="63" t="str">
        <f>IFERROR(INDEX($P37:$W37,_xlfn.AGGREGATE(15,6,(COLUMN($P37:$W37)-COLUMN($P37)+1)/($P37:$W37&lt;&gt;""),COLUMNS($Y37:AA37))),"")</f>
        <v/>
      </c>
      <c r="AB37" s="63" t="str">
        <f>IFERROR(INDEX($P37:$W37,_xlfn.AGGREGATE(15,6,(COLUMN($P37:$W37)-COLUMN($P37)+1)/($P37:$W37&lt;&gt;""),COLUMNS($Y37:AB37))),"")</f>
        <v/>
      </c>
      <c r="AC37" s="86" t="s">
        <v>37</v>
      </c>
      <c r="AD37" s="67">
        <f>IFERROR(IF(LEFT(AE37,4)*1&lt;2022,VLOOKUP(AC37,CRFs!$C$3:$D$10,2,FALSE),IF(LEFT(AE37,4)*1&gt;=2022,VLOOKUP(AC37,CRFs!$C$3:$J$10,2+MATCH(AE37,CRFs!$E$2:$J$2,0),FALSE))),0)</f>
        <v>0</v>
      </c>
      <c r="AE37" s="66" t="str">
        <f t="shared" si="11"/>
        <v/>
      </c>
      <c r="AF37" s="66" t="str">
        <f t="shared" si="12"/>
        <v/>
      </c>
      <c r="AG37" s="68">
        <f t="shared" si="14"/>
        <v>0</v>
      </c>
      <c r="AH37" s="119" t="str">
        <f t="shared" si="13"/>
        <v/>
      </c>
    </row>
    <row r="38" spans="2:34" ht="16.2" hidden="1" customHeight="1" x14ac:dyDescent="0.25">
      <c r="B38" s="85" t="s">
        <v>101</v>
      </c>
      <c r="C38" s="87"/>
      <c r="D38" s="88"/>
      <c r="E38" s="87"/>
      <c r="F38" s="86" t="s">
        <v>37</v>
      </c>
      <c r="G38" s="86" t="s">
        <v>37</v>
      </c>
      <c r="H38" s="86" t="s">
        <v>37</v>
      </c>
      <c r="I38" s="66" t="str">
        <f t="shared" si="4"/>
        <v/>
      </c>
      <c r="J38" s="66" t="str">
        <f t="shared" si="5"/>
        <v/>
      </c>
      <c r="K38" s="66" t="str">
        <f t="shared" si="6"/>
        <v/>
      </c>
      <c r="L38" s="66" t="str">
        <f t="shared" si="7"/>
        <v/>
      </c>
      <c r="M38" s="66" t="str">
        <f t="shared" si="8"/>
        <v/>
      </c>
      <c r="N38" s="66" t="str">
        <f t="shared" si="9"/>
        <v>Insufficient Information</v>
      </c>
      <c r="O38" s="66" t="str">
        <f t="shared" si="10"/>
        <v>Insufficient Information</v>
      </c>
      <c r="P38" s="63" t="str">
        <f>IF(AND(J38&lt;&gt;"",J38&lt;=10),CRFs!$C$3,"")</f>
        <v/>
      </c>
      <c r="Q38" s="63" t="str">
        <f>IF(AND(J38&lt;&gt;"",J38&gt;=6,J38&lt;=15),CRFs!$C$4,"")</f>
        <v/>
      </c>
      <c r="R38" s="63" t="str">
        <f>IF(AND(J38&lt;&gt;"",J38&gt;=11,J38&lt;=20),CRFs!$C$5,"")</f>
        <v/>
      </c>
      <c r="S38" s="63" t="str">
        <f>IF(AND(J38&lt;&gt;"",J38&gt;=16,J38&lt;=25),CRFs!$C$6,"")</f>
        <v/>
      </c>
      <c r="T38" s="63" t="str">
        <f>IF(AND(J38&lt;&gt;"",J38&gt;=21),CRFs!$C$7,"")</f>
        <v/>
      </c>
      <c r="U38" s="63" t="str">
        <f>IF(AND(J38&lt;&gt;"",J38&gt;25),CRFs!$C$8,"")</f>
        <v/>
      </c>
      <c r="V38" s="63" t="str">
        <f>IF($N38="Yes",CRFs!$C$9,"")</f>
        <v/>
      </c>
      <c r="W38" s="63" t="str">
        <f>IF($O38="Yes",CRFs!$C$10,"")</f>
        <v/>
      </c>
      <c r="X38" s="63" t="s">
        <v>37</v>
      </c>
      <c r="Y38" s="63" t="str">
        <f>IFERROR(INDEX($P38:$W38,_xlfn.AGGREGATE(15,6,(COLUMN($P38:$W38)-COLUMN($P38)+1)/($P38:$W38&lt;&gt;""),COLUMNS($Y38:Y38))),"")</f>
        <v/>
      </c>
      <c r="Z38" s="63" t="str">
        <f>IFERROR(INDEX($P38:$W38,_xlfn.AGGREGATE(15,6,(COLUMN($P38:$W38)-COLUMN($P38)+1)/($P38:$W38&lt;&gt;""),COLUMNS($Y38:Z38))),"")</f>
        <v/>
      </c>
      <c r="AA38" s="63" t="str">
        <f>IFERROR(INDEX($P38:$W38,_xlfn.AGGREGATE(15,6,(COLUMN($P38:$W38)-COLUMN($P38)+1)/($P38:$W38&lt;&gt;""),COLUMNS($Y38:AA38))),"")</f>
        <v/>
      </c>
      <c r="AB38" s="63" t="str">
        <f>IFERROR(INDEX($P38:$W38,_xlfn.AGGREGATE(15,6,(COLUMN($P38:$W38)-COLUMN($P38)+1)/($P38:$W38&lt;&gt;""),COLUMNS($Y38:AB38))),"")</f>
        <v/>
      </c>
      <c r="AC38" s="86" t="s">
        <v>37</v>
      </c>
      <c r="AD38" s="67">
        <f>IFERROR(IF(LEFT(AE38,4)*1&lt;2022,VLOOKUP(AC38,CRFs!$C$3:$D$10,2,FALSE),IF(LEFT(AE38,4)*1&gt;=2022,VLOOKUP(AC38,CRFs!$C$3:$J$10,2+MATCH(AE38,CRFs!$E$2:$J$2,0),FALSE))),0)</f>
        <v>0</v>
      </c>
      <c r="AE38" s="66" t="str">
        <f t="shared" si="11"/>
        <v/>
      </c>
      <c r="AF38" s="66" t="str">
        <f t="shared" si="12"/>
        <v/>
      </c>
      <c r="AG38" s="68">
        <f t="shared" si="14"/>
        <v>0</v>
      </c>
      <c r="AH38" s="119" t="str">
        <f t="shared" si="13"/>
        <v/>
      </c>
    </row>
    <row r="39" spans="2:34" ht="16.2" hidden="1" customHeight="1" x14ac:dyDescent="0.25">
      <c r="B39" s="85" t="s">
        <v>102</v>
      </c>
      <c r="C39" s="87"/>
      <c r="D39" s="88"/>
      <c r="E39" s="87"/>
      <c r="F39" s="86" t="s">
        <v>37</v>
      </c>
      <c r="G39" s="86" t="s">
        <v>37</v>
      </c>
      <c r="H39" s="86" t="s">
        <v>37</v>
      </c>
      <c r="I39" s="66" t="str">
        <f t="shared" si="4"/>
        <v/>
      </c>
      <c r="J39" s="66" t="str">
        <f t="shared" si="5"/>
        <v/>
      </c>
      <c r="K39" s="66" t="str">
        <f t="shared" si="6"/>
        <v/>
      </c>
      <c r="L39" s="66" t="str">
        <f t="shared" si="7"/>
        <v/>
      </c>
      <c r="M39" s="66" t="str">
        <f t="shared" si="8"/>
        <v/>
      </c>
      <c r="N39" s="66" t="str">
        <f t="shared" si="9"/>
        <v>Insufficient Information</v>
      </c>
      <c r="O39" s="66" t="str">
        <f t="shared" si="10"/>
        <v>Insufficient Information</v>
      </c>
      <c r="P39" s="63" t="str">
        <f>IF(AND(J39&lt;&gt;"",J39&lt;=10),CRFs!$C$3,"")</f>
        <v/>
      </c>
      <c r="Q39" s="63" t="str">
        <f>IF(AND(J39&lt;&gt;"",J39&gt;=6,J39&lt;=15),CRFs!$C$4,"")</f>
        <v/>
      </c>
      <c r="R39" s="63" t="str">
        <f>IF(AND(J39&lt;&gt;"",J39&gt;=11,J39&lt;=20),CRFs!$C$5,"")</f>
        <v/>
      </c>
      <c r="S39" s="63" t="str">
        <f>IF(AND(J39&lt;&gt;"",J39&gt;=16,J39&lt;=25),CRFs!$C$6,"")</f>
        <v/>
      </c>
      <c r="T39" s="63" t="str">
        <f>IF(AND(J39&lt;&gt;"",J39&gt;=21),CRFs!$C$7,"")</f>
        <v/>
      </c>
      <c r="U39" s="63" t="str">
        <f>IF(AND(J39&lt;&gt;"",J39&gt;25),CRFs!$C$8,"")</f>
        <v/>
      </c>
      <c r="V39" s="63" t="str">
        <f>IF($N39="Yes",CRFs!$C$9,"")</f>
        <v/>
      </c>
      <c r="W39" s="63" t="str">
        <f>IF($O39="Yes",CRFs!$C$10,"")</f>
        <v/>
      </c>
      <c r="X39" s="63" t="s">
        <v>37</v>
      </c>
      <c r="Y39" s="63" t="str">
        <f>IFERROR(INDEX($P39:$W39,_xlfn.AGGREGATE(15,6,(COLUMN($P39:$W39)-COLUMN($P39)+1)/($P39:$W39&lt;&gt;""),COLUMNS($Y39:Y39))),"")</f>
        <v/>
      </c>
      <c r="Z39" s="63" t="str">
        <f>IFERROR(INDEX($P39:$W39,_xlfn.AGGREGATE(15,6,(COLUMN($P39:$W39)-COLUMN($P39)+1)/($P39:$W39&lt;&gt;""),COLUMNS($Y39:Z39))),"")</f>
        <v/>
      </c>
      <c r="AA39" s="63" t="str">
        <f>IFERROR(INDEX($P39:$W39,_xlfn.AGGREGATE(15,6,(COLUMN($P39:$W39)-COLUMN($P39)+1)/($P39:$W39&lt;&gt;""),COLUMNS($Y39:AA39))),"")</f>
        <v/>
      </c>
      <c r="AB39" s="63" t="str">
        <f>IFERROR(INDEX($P39:$W39,_xlfn.AGGREGATE(15,6,(COLUMN($P39:$W39)-COLUMN($P39)+1)/($P39:$W39&lt;&gt;""),COLUMNS($Y39:AB39))),"")</f>
        <v/>
      </c>
      <c r="AC39" s="86" t="s">
        <v>37</v>
      </c>
      <c r="AD39" s="67">
        <f>IFERROR(IF(LEFT(AE39,4)*1&lt;2022,VLOOKUP(AC39,CRFs!$C$3:$D$10,2,FALSE),IF(LEFT(AE39,4)*1&gt;=2022,VLOOKUP(AC39,CRFs!$C$3:$J$10,2+MATCH(AE39,CRFs!$E$2:$J$2,0),FALSE))),0)</f>
        <v>0</v>
      </c>
      <c r="AE39" s="66" t="str">
        <f t="shared" si="11"/>
        <v/>
      </c>
      <c r="AF39" s="66" t="str">
        <f t="shared" si="12"/>
        <v/>
      </c>
      <c r="AG39" s="68">
        <f t="shared" si="14"/>
        <v>0</v>
      </c>
      <c r="AH39" s="119" t="str">
        <f t="shared" si="13"/>
        <v/>
      </c>
    </row>
    <row r="40" spans="2:34" ht="16.2" hidden="1" customHeight="1" x14ac:dyDescent="0.25">
      <c r="B40" s="85" t="s">
        <v>103</v>
      </c>
      <c r="C40" s="87"/>
      <c r="D40" s="88"/>
      <c r="E40" s="87"/>
      <c r="F40" s="86" t="s">
        <v>37</v>
      </c>
      <c r="G40" s="86" t="s">
        <v>37</v>
      </c>
      <c r="H40" s="86" t="s">
        <v>37</v>
      </c>
      <c r="I40" s="66" t="str">
        <f t="shared" si="4"/>
        <v/>
      </c>
      <c r="J40" s="66" t="str">
        <f t="shared" si="5"/>
        <v/>
      </c>
      <c r="K40" s="66" t="str">
        <f t="shared" si="6"/>
        <v/>
      </c>
      <c r="L40" s="66" t="str">
        <f t="shared" si="7"/>
        <v/>
      </c>
      <c r="M40" s="66" t="str">
        <f t="shared" si="8"/>
        <v/>
      </c>
      <c r="N40" s="66" t="str">
        <f t="shared" si="9"/>
        <v>Insufficient Information</v>
      </c>
      <c r="O40" s="66" t="str">
        <f t="shared" si="10"/>
        <v>Insufficient Information</v>
      </c>
      <c r="P40" s="63" t="str">
        <f>IF(AND(J40&lt;&gt;"",J40&lt;=10),CRFs!$C$3,"")</f>
        <v/>
      </c>
      <c r="Q40" s="63" t="str">
        <f>IF(AND(J40&lt;&gt;"",J40&gt;=6,J40&lt;=15),CRFs!$C$4,"")</f>
        <v/>
      </c>
      <c r="R40" s="63" t="str">
        <f>IF(AND(J40&lt;&gt;"",J40&gt;=11,J40&lt;=20),CRFs!$C$5,"")</f>
        <v/>
      </c>
      <c r="S40" s="63" t="str">
        <f>IF(AND(J40&lt;&gt;"",J40&gt;=16,J40&lt;=25),CRFs!$C$6,"")</f>
        <v/>
      </c>
      <c r="T40" s="63" t="str">
        <f>IF(AND(J40&lt;&gt;"",J40&gt;=21),CRFs!$C$7,"")</f>
        <v/>
      </c>
      <c r="U40" s="63" t="str">
        <f>IF(AND(J40&lt;&gt;"",J40&gt;25),CRFs!$C$8,"")</f>
        <v/>
      </c>
      <c r="V40" s="63" t="str">
        <f>IF($N40="Yes",CRFs!$C$9,"")</f>
        <v/>
      </c>
      <c r="W40" s="63" t="str">
        <f>IF($O40="Yes",CRFs!$C$10,"")</f>
        <v/>
      </c>
      <c r="X40" s="63" t="s">
        <v>37</v>
      </c>
      <c r="Y40" s="63" t="str">
        <f>IFERROR(INDEX($P40:$W40,_xlfn.AGGREGATE(15,6,(COLUMN($P40:$W40)-COLUMN($P40)+1)/($P40:$W40&lt;&gt;""),COLUMNS($Y40:Y40))),"")</f>
        <v/>
      </c>
      <c r="Z40" s="63" t="str">
        <f>IFERROR(INDEX($P40:$W40,_xlfn.AGGREGATE(15,6,(COLUMN($P40:$W40)-COLUMN($P40)+1)/($P40:$W40&lt;&gt;""),COLUMNS($Y40:Z40))),"")</f>
        <v/>
      </c>
      <c r="AA40" s="63" t="str">
        <f>IFERROR(INDEX($P40:$W40,_xlfn.AGGREGATE(15,6,(COLUMN($P40:$W40)-COLUMN($P40)+1)/($P40:$W40&lt;&gt;""),COLUMNS($Y40:AA40))),"")</f>
        <v/>
      </c>
      <c r="AB40" s="63" t="str">
        <f>IFERROR(INDEX($P40:$W40,_xlfn.AGGREGATE(15,6,(COLUMN($P40:$W40)-COLUMN($P40)+1)/($P40:$W40&lt;&gt;""),COLUMNS($Y40:AB40))),"")</f>
        <v/>
      </c>
      <c r="AC40" s="86" t="s">
        <v>37</v>
      </c>
      <c r="AD40" s="67">
        <f>IFERROR(IF(LEFT(AE40,4)*1&lt;2022,VLOOKUP(AC40,CRFs!$C$3:$D$10,2,FALSE),IF(LEFT(AE40,4)*1&gt;=2022,VLOOKUP(AC40,CRFs!$C$3:$J$10,2+MATCH(AE40,CRFs!$E$2:$J$2,0),FALSE))),0)</f>
        <v>0</v>
      </c>
      <c r="AE40" s="66" t="str">
        <f t="shared" si="11"/>
        <v/>
      </c>
      <c r="AF40" s="66" t="str">
        <f t="shared" si="12"/>
        <v/>
      </c>
      <c r="AG40" s="68">
        <f t="shared" si="14"/>
        <v>0</v>
      </c>
      <c r="AH40" s="119" t="str">
        <f t="shared" si="13"/>
        <v/>
      </c>
    </row>
    <row r="41" spans="2:34" ht="16.2" hidden="1" customHeight="1" x14ac:dyDescent="0.25">
      <c r="B41" s="85" t="s">
        <v>104</v>
      </c>
      <c r="C41" s="87"/>
      <c r="D41" s="88"/>
      <c r="E41" s="87"/>
      <c r="F41" s="86" t="s">
        <v>37</v>
      </c>
      <c r="G41" s="86" t="s">
        <v>37</v>
      </c>
      <c r="H41" s="86" t="s">
        <v>37</v>
      </c>
      <c r="I41" s="66" t="str">
        <f t="shared" si="4"/>
        <v/>
      </c>
      <c r="J41" s="66" t="str">
        <f t="shared" si="5"/>
        <v/>
      </c>
      <c r="K41" s="66" t="str">
        <f t="shared" si="6"/>
        <v/>
      </c>
      <c r="L41" s="66" t="str">
        <f t="shared" si="7"/>
        <v/>
      </c>
      <c r="M41" s="66" t="str">
        <f t="shared" si="8"/>
        <v/>
      </c>
      <c r="N41" s="66" t="str">
        <f t="shared" si="9"/>
        <v>Insufficient Information</v>
      </c>
      <c r="O41" s="66" t="str">
        <f t="shared" si="10"/>
        <v>Insufficient Information</v>
      </c>
      <c r="P41" s="63" t="str">
        <f>IF(AND(J41&lt;&gt;"",J41&lt;=10),CRFs!$C$3,"")</f>
        <v/>
      </c>
      <c r="Q41" s="63" t="str">
        <f>IF(AND(J41&lt;&gt;"",J41&gt;=6,J41&lt;=15),CRFs!$C$4,"")</f>
        <v/>
      </c>
      <c r="R41" s="63" t="str">
        <f>IF(AND(J41&lt;&gt;"",J41&gt;=11,J41&lt;=20),CRFs!$C$5,"")</f>
        <v/>
      </c>
      <c r="S41" s="63" t="str">
        <f>IF(AND(J41&lt;&gt;"",J41&gt;=16,J41&lt;=25),CRFs!$C$6,"")</f>
        <v/>
      </c>
      <c r="T41" s="63" t="str">
        <f>IF(AND(J41&lt;&gt;"",J41&gt;=21),CRFs!$C$7,"")</f>
        <v/>
      </c>
      <c r="U41" s="63" t="str">
        <f>IF(AND(J41&lt;&gt;"",J41&gt;25),CRFs!$C$8,"")</f>
        <v/>
      </c>
      <c r="V41" s="63" t="str">
        <f>IF($N41="Yes",CRFs!$C$9,"")</f>
        <v/>
      </c>
      <c r="W41" s="63" t="str">
        <f>IF($O41="Yes",CRFs!$C$10,"")</f>
        <v/>
      </c>
      <c r="X41" s="63" t="s">
        <v>37</v>
      </c>
      <c r="Y41" s="63" t="str">
        <f>IFERROR(INDEX($P41:$W41,_xlfn.AGGREGATE(15,6,(COLUMN($P41:$W41)-COLUMN($P41)+1)/($P41:$W41&lt;&gt;""),COLUMNS($Y41:Y41))),"")</f>
        <v/>
      </c>
      <c r="Z41" s="63" t="str">
        <f>IFERROR(INDEX($P41:$W41,_xlfn.AGGREGATE(15,6,(COLUMN($P41:$W41)-COLUMN($P41)+1)/($P41:$W41&lt;&gt;""),COLUMNS($Y41:Z41))),"")</f>
        <v/>
      </c>
      <c r="AA41" s="63" t="str">
        <f>IFERROR(INDEX($P41:$W41,_xlfn.AGGREGATE(15,6,(COLUMN($P41:$W41)-COLUMN($P41)+1)/($P41:$W41&lt;&gt;""),COLUMNS($Y41:AA41))),"")</f>
        <v/>
      </c>
      <c r="AB41" s="63" t="str">
        <f>IFERROR(INDEX($P41:$W41,_xlfn.AGGREGATE(15,6,(COLUMN($P41:$W41)-COLUMN($P41)+1)/($P41:$W41&lt;&gt;""),COLUMNS($Y41:AB41))),"")</f>
        <v/>
      </c>
      <c r="AC41" s="86" t="s">
        <v>37</v>
      </c>
      <c r="AD41" s="67">
        <f>IFERROR(IF(LEFT(AE41,4)*1&lt;2022,VLOOKUP(AC41,CRFs!$C$3:$D$10,2,FALSE),IF(LEFT(AE41,4)*1&gt;=2022,VLOOKUP(AC41,CRFs!$C$3:$J$10,2+MATCH(AE41,CRFs!$E$2:$J$2,0),FALSE))),0)</f>
        <v>0</v>
      </c>
      <c r="AE41" s="66" t="str">
        <f t="shared" si="11"/>
        <v/>
      </c>
      <c r="AF41" s="66" t="str">
        <f t="shared" si="12"/>
        <v/>
      </c>
      <c r="AG41" s="68">
        <f t="shared" si="14"/>
        <v>0</v>
      </c>
      <c r="AH41" s="119" t="str">
        <f t="shared" si="13"/>
        <v/>
      </c>
    </row>
    <row r="42" spans="2:34" ht="16.2" hidden="1" customHeight="1" x14ac:dyDescent="0.25">
      <c r="B42" s="85" t="s">
        <v>105</v>
      </c>
      <c r="C42" s="87"/>
      <c r="D42" s="88"/>
      <c r="E42" s="87"/>
      <c r="F42" s="86" t="s">
        <v>37</v>
      </c>
      <c r="G42" s="86" t="s">
        <v>37</v>
      </c>
      <c r="H42" s="86" t="s">
        <v>37</v>
      </c>
      <c r="I42" s="66" t="str">
        <f t="shared" si="4"/>
        <v/>
      </c>
      <c r="J42" s="66" t="str">
        <f t="shared" si="5"/>
        <v/>
      </c>
      <c r="K42" s="66" t="str">
        <f t="shared" si="6"/>
        <v/>
      </c>
      <c r="L42" s="66" t="str">
        <f t="shared" si="7"/>
        <v/>
      </c>
      <c r="M42" s="66" t="str">
        <f t="shared" si="8"/>
        <v/>
      </c>
      <c r="N42" s="66" t="str">
        <f t="shared" si="9"/>
        <v>Insufficient Information</v>
      </c>
      <c r="O42" s="66" t="str">
        <f t="shared" si="10"/>
        <v>Insufficient Information</v>
      </c>
      <c r="P42" s="63" t="str">
        <f>IF(AND(J42&lt;&gt;"",J42&lt;=10),CRFs!$C$3,"")</f>
        <v/>
      </c>
      <c r="Q42" s="63" t="str">
        <f>IF(AND(J42&lt;&gt;"",J42&gt;=6,J42&lt;=15),CRFs!$C$4,"")</f>
        <v/>
      </c>
      <c r="R42" s="63" t="str">
        <f>IF(AND(J42&lt;&gt;"",J42&gt;=11,J42&lt;=20),CRFs!$C$5,"")</f>
        <v/>
      </c>
      <c r="S42" s="63" t="str">
        <f>IF(AND(J42&lt;&gt;"",J42&gt;=16,J42&lt;=25),CRFs!$C$6,"")</f>
        <v/>
      </c>
      <c r="T42" s="63" t="str">
        <f>IF(AND(J42&lt;&gt;"",J42&gt;=21),CRFs!$C$7,"")</f>
        <v/>
      </c>
      <c r="U42" s="63" t="str">
        <f>IF(AND(J42&lt;&gt;"",J42&gt;25),CRFs!$C$8,"")</f>
        <v/>
      </c>
      <c r="V42" s="63" t="str">
        <f>IF($N42="Yes",CRFs!$C$9,"")</f>
        <v/>
      </c>
      <c r="W42" s="63" t="str">
        <f>IF($O42="Yes",CRFs!$C$10,"")</f>
        <v/>
      </c>
      <c r="X42" s="63" t="s">
        <v>37</v>
      </c>
      <c r="Y42" s="63" t="str">
        <f>IFERROR(INDEX($P42:$W42,_xlfn.AGGREGATE(15,6,(COLUMN($P42:$W42)-COLUMN($P42)+1)/($P42:$W42&lt;&gt;""),COLUMNS($Y42:Y42))),"")</f>
        <v/>
      </c>
      <c r="Z42" s="63" t="str">
        <f>IFERROR(INDEX($P42:$W42,_xlfn.AGGREGATE(15,6,(COLUMN($P42:$W42)-COLUMN($P42)+1)/($P42:$W42&lt;&gt;""),COLUMNS($Y42:Z42))),"")</f>
        <v/>
      </c>
      <c r="AA42" s="63" t="str">
        <f>IFERROR(INDEX($P42:$W42,_xlfn.AGGREGATE(15,6,(COLUMN($P42:$W42)-COLUMN($P42)+1)/($P42:$W42&lt;&gt;""),COLUMNS($Y42:AA42))),"")</f>
        <v/>
      </c>
      <c r="AB42" s="63" t="str">
        <f>IFERROR(INDEX($P42:$W42,_xlfn.AGGREGATE(15,6,(COLUMN($P42:$W42)-COLUMN($P42)+1)/($P42:$W42&lt;&gt;""),COLUMNS($Y42:AB42))),"")</f>
        <v/>
      </c>
      <c r="AC42" s="86" t="s">
        <v>37</v>
      </c>
      <c r="AD42" s="67">
        <f>IFERROR(IF(LEFT(AE42,4)*1&lt;2022,VLOOKUP(AC42,CRFs!$C$3:$D$10,2,FALSE),IF(LEFT(AE42,4)*1&gt;=2022,VLOOKUP(AC42,CRFs!$C$3:$J$10,2+MATCH(AE42,CRFs!$E$2:$J$2,0),FALSE))),0)</f>
        <v>0</v>
      </c>
      <c r="AE42" s="66" t="str">
        <f t="shared" si="11"/>
        <v/>
      </c>
      <c r="AF42" s="66" t="str">
        <f t="shared" si="12"/>
        <v/>
      </c>
      <c r="AG42" s="68">
        <f t="shared" si="14"/>
        <v>0</v>
      </c>
      <c r="AH42" s="119" t="str">
        <f t="shared" si="13"/>
        <v/>
      </c>
    </row>
    <row r="43" spans="2:34" ht="16.2" hidden="1" customHeight="1" x14ac:dyDescent="0.25">
      <c r="B43" s="85" t="s">
        <v>106</v>
      </c>
      <c r="C43" s="87"/>
      <c r="D43" s="88"/>
      <c r="E43" s="87"/>
      <c r="F43" s="86" t="s">
        <v>37</v>
      </c>
      <c r="G43" s="86" t="s">
        <v>37</v>
      </c>
      <c r="H43" s="86" t="s">
        <v>37</v>
      </c>
      <c r="I43" s="66" t="str">
        <f t="shared" si="4"/>
        <v/>
      </c>
      <c r="J43" s="66" t="str">
        <f t="shared" si="5"/>
        <v/>
      </c>
      <c r="K43" s="66" t="str">
        <f t="shared" si="6"/>
        <v/>
      </c>
      <c r="L43" s="66" t="str">
        <f t="shared" si="7"/>
        <v/>
      </c>
      <c r="M43" s="66" t="str">
        <f t="shared" si="8"/>
        <v/>
      </c>
      <c r="N43" s="66" t="str">
        <f t="shared" si="9"/>
        <v>Insufficient Information</v>
      </c>
      <c r="O43" s="66" t="str">
        <f t="shared" si="10"/>
        <v>Insufficient Information</v>
      </c>
      <c r="P43" s="63" t="str">
        <f>IF(AND(J43&lt;&gt;"",J43&lt;=10),CRFs!$C$3,"")</f>
        <v/>
      </c>
      <c r="Q43" s="63" t="str">
        <f>IF(AND(J43&lt;&gt;"",J43&gt;=6,J43&lt;=15),CRFs!$C$4,"")</f>
        <v/>
      </c>
      <c r="R43" s="63" t="str">
        <f>IF(AND(J43&lt;&gt;"",J43&gt;=11,J43&lt;=20),CRFs!$C$5,"")</f>
        <v/>
      </c>
      <c r="S43" s="63" t="str">
        <f>IF(AND(J43&lt;&gt;"",J43&gt;=16,J43&lt;=25),CRFs!$C$6,"")</f>
        <v/>
      </c>
      <c r="T43" s="63" t="str">
        <f>IF(AND(J43&lt;&gt;"",J43&gt;=21),CRFs!$C$7,"")</f>
        <v/>
      </c>
      <c r="U43" s="63" t="str">
        <f>IF(AND(J43&lt;&gt;"",J43&gt;25),CRFs!$C$8,"")</f>
        <v/>
      </c>
      <c r="V43" s="63" t="str">
        <f>IF($N43="Yes",CRFs!$C$9,"")</f>
        <v/>
      </c>
      <c r="W43" s="63" t="str">
        <f>IF($O43="Yes",CRFs!$C$10,"")</f>
        <v/>
      </c>
      <c r="X43" s="63" t="s">
        <v>37</v>
      </c>
      <c r="Y43" s="63" t="str">
        <f>IFERROR(INDEX($P43:$W43,_xlfn.AGGREGATE(15,6,(COLUMN($P43:$W43)-COLUMN($P43)+1)/($P43:$W43&lt;&gt;""),COLUMNS($Y43:Y43))),"")</f>
        <v/>
      </c>
      <c r="Z43" s="63" t="str">
        <f>IFERROR(INDEX($P43:$W43,_xlfn.AGGREGATE(15,6,(COLUMN($P43:$W43)-COLUMN($P43)+1)/($P43:$W43&lt;&gt;""),COLUMNS($Y43:Z43))),"")</f>
        <v/>
      </c>
      <c r="AA43" s="63" t="str">
        <f>IFERROR(INDEX($P43:$W43,_xlfn.AGGREGATE(15,6,(COLUMN($P43:$W43)-COLUMN($P43)+1)/($P43:$W43&lt;&gt;""),COLUMNS($Y43:AA43))),"")</f>
        <v/>
      </c>
      <c r="AB43" s="63" t="str">
        <f>IFERROR(INDEX($P43:$W43,_xlfn.AGGREGATE(15,6,(COLUMN($P43:$W43)-COLUMN($P43)+1)/($P43:$W43&lt;&gt;""),COLUMNS($Y43:AB43))),"")</f>
        <v/>
      </c>
      <c r="AC43" s="86" t="s">
        <v>37</v>
      </c>
      <c r="AD43" s="67">
        <f>IFERROR(IF(LEFT(AE43,4)*1&lt;2022,VLOOKUP(AC43,CRFs!$C$3:$D$10,2,FALSE),IF(LEFT(AE43,4)*1&gt;=2022,VLOOKUP(AC43,CRFs!$C$3:$J$10,2+MATCH(AE43,CRFs!$E$2:$J$2,0),FALSE))),0)</f>
        <v>0</v>
      </c>
      <c r="AE43" s="66" t="str">
        <f t="shared" si="11"/>
        <v/>
      </c>
      <c r="AF43" s="66" t="str">
        <f t="shared" si="12"/>
        <v/>
      </c>
      <c r="AG43" s="68">
        <f t="shared" si="14"/>
        <v>0</v>
      </c>
      <c r="AH43" s="119" t="str">
        <f t="shared" si="13"/>
        <v/>
      </c>
    </row>
    <row r="44" spans="2:34" ht="16.2" hidden="1" customHeight="1" x14ac:dyDescent="0.25">
      <c r="B44" s="85" t="s">
        <v>107</v>
      </c>
      <c r="C44" s="87"/>
      <c r="D44" s="88"/>
      <c r="E44" s="87"/>
      <c r="F44" s="86" t="s">
        <v>37</v>
      </c>
      <c r="G44" s="86" t="s">
        <v>37</v>
      </c>
      <c r="H44" s="86" t="s">
        <v>37</v>
      </c>
      <c r="I44" s="66" t="str">
        <f t="shared" si="4"/>
        <v/>
      </c>
      <c r="J44" s="66" t="str">
        <f t="shared" si="5"/>
        <v/>
      </c>
      <c r="K44" s="66" t="str">
        <f t="shared" si="6"/>
        <v/>
      </c>
      <c r="L44" s="66" t="str">
        <f t="shared" si="7"/>
        <v/>
      </c>
      <c r="M44" s="66" t="str">
        <f t="shared" si="8"/>
        <v/>
      </c>
      <c r="N44" s="66" t="str">
        <f t="shared" si="9"/>
        <v>Insufficient Information</v>
      </c>
      <c r="O44" s="66" t="str">
        <f t="shared" si="10"/>
        <v>Insufficient Information</v>
      </c>
      <c r="P44" s="63" t="str">
        <f>IF(AND(J44&lt;&gt;"",J44&lt;=10),CRFs!$C$3,"")</f>
        <v/>
      </c>
      <c r="Q44" s="63" t="str">
        <f>IF(AND(J44&lt;&gt;"",J44&gt;=6,J44&lt;=15),CRFs!$C$4,"")</f>
        <v/>
      </c>
      <c r="R44" s="63" t="str">
        <f>IF(AND(J44&lt;&gt;"",J44&gt;=11,J44&lt;=20),CRFs!$C$5,"")</f>
        <v/>
      </c>
      <c r="S44" s="63" t="str">
        <f>IF(AND(J44&lt;&gt;"",J44&gt;=16,J44&lt;=25),CRFs!$C$6,"")</f>
        <v/>
      </c>
      <c r="T44" s="63" t="str">
        <f>IF(AND(J44&lt;&gt;"",J44&gt;=21),CRFs!$C$7,"")</f>
        <v/>
      </c>
      <c r="U44" s="63" t="str">
        <f>IF(AND(J44&lt;&gt;"",J44&gt;25),CRFs!$C$8,"")</f>
        <v/>
      </c>
      <c r="V44" s="63" t="str">
        <f>IF($N44="Yes",CRFs!$C$9,"")</f>
        <v/>
      </c>
      <c r="W44" s="63" t="str">
        <f>IF($O44="Yes",CRFs!$C$10,"")</f>
        <v/>
      </c>
      <c r="X44" s="63" t="s">
        <v>37</v>
      </c>
      <c r="Y44" s="63" t="str">
        <f>IFERROR(INDEX($P44:$W44,_xlfn.AGGREGATE(15,6,(COLUMN($P44:$W44)-COLUMN($P44)+1)/($P44:$W44&lt;&gt;""),COLUMNS($Y44:Y44))),"")</f>
        <v/>
      </c>
      <c r="Z44" s="63" t="str">
        <f>IFERROR(INDEX($P44:$W44,_xlfn.AGGREGATE(15,6,(COLUMN($P44:$W44)-COLUMN($P44)+1)/($P44:$W44&lt;&gt;""),COLUMNS($Y44:Z44))),"")</f>
        <v/>
      </c>
      <c r="AA44" s="63" t="str">
        <f>IFERROR(INDEX($P44:$W44,_xlfn.AGGREGATE(15,6,(COLUMN($P44:$W44)-COLUMN($P44)+1)/($P44:$W44&lt;&gt;""),COLUMNS($Y44:AA44))),"")</f>
        <v/>
      </c>
      <c r="AB44" s="63" t="str">
        <f>IFERROR(INDEX($P44:$W44,_xlfn.AGGREGATE(15,6,(COLUMN($P44:$W44)-COLUMN($P44)+1)/($P44:$W44&lt;&gt;""),COLUMNS($Y44:AB44))),"")</f>
        <v/>
      </c>
      <c r="AC44" s="86" t="s">
        <v>37</v>
      </c>
      <c r="AD44" s="67">
        <f>IFERROR(IF(LEFT(AE44,4)*1&lt;2022,VLOOKUP(AC44,CRFs!$C$3:$D$10,2,FALSE),IF(LEFT(AE44,4)*1&gt;=2022,VLOOKUP(AC44,CRFs!$C$3:$J$10,2+MATCH(AE44,CRFs!$E$2:$J$2,0),FALSE))),0)</f>
        <v>0</v>
      </c>
      <c r="AE44" s="66" t="str">
        <f t="shared" si="11"/>
        <v/>
      </c>
      <c r="AF44" s="66" t="str">
        <f t="shared" si="12"/>
        <v/>
      </c>
      <c r="AG44" s="68">
        <f t="shared" si="14"/>
        <v>0</v>
      </c>
      <c r="AH44" s="119" t="str">
        <f t="shared" si="13"/>
        <v/>
      </c>
    </row>
    <row r="45" spans="2:34" ht="16.2" hidden="1" customHeight="1" x14ac:dyDescent="0.25">
      <c r="B45" s="85" t="s">
        <v>108</v>
      </c>
      <c r="C45" s="87"/>
      <c r="D45" s="88"/>
      <c r="E45" s="87"/>
      <c r="F45" s="86" t="s">
        <v>37</v>
      </c>
      <c r="G45" s="86" t="s">
        <v>37</v>
      </c>
      <c r="H45" s="86" t="s">
        <v>37</v>
      </c>
      <c r="I45" s="66" t="str">
        <f t="shared" si="4"/>
        <v/>
      </c>
      <c r="J45" s="66" t="str">
        <f t="shared" si="5"/>
        <v/>
      </c>
      <c r="K45" s="66" t="str">
        <f t="shared" si="6"/>
        <v/>
      </c>
      <c r="L45" s="66" t="str">
        <f t="shared" si="7"/>
        <v/>
      </c>
      <c r="M45" s="66" t="str">
        <f t="shared" si="8"/>
        <v/>
      </c>
      <c r="N45" s="66" t="str">
        <f t="shared" si="9"/>
        <v>Insufficient Information</v>
      </c>
      <c r="O45" s="66" t="str">
        <f t="shared" si="10"/>
        <v>Insufficient Information</v>
      </c>
      <c r="P45" s="63" t="str">
        <f>IF(AND(J45&lt;&gt;"",J45&lt;=10),CRFs!$C$3,"")</f>
        <v/>
      </c>
      <c r="Q45" s="63" t="str">
        <f>IF(AND(J45&lt;&gt;"",J45&gt;=6,J45&lt;=15),CRFs!$C$4,"")</f>
        <v/>
      </c>
      <c r="R45" s="63" t="str">
        <f>IF(AND(J45&lt;&gt;"",J45&gt;=11,J45&lt;=20),CRFs!$C$5,"")</f>
        <v/>
      </c>
      <c r="S45" s="63" t="str">
        <f>IF(AND(J45&lt;&gt;"",J45&gt;=16,J45&lt;=25),CRFs!$C$6,"")</f>
        <v/>
      </c>
      <c r="T45" s="63" t="str">
        <f>IF(AND(J45&lt;&gt;"",J45&gt;=21),CRFs!$C$7,"")</f>
        <v/>
      </c>
      <c r="U45" s="63" t="str">
        <f>IF(AND(J45&lt;&gt;"",J45&gt;25),CRFs!$C$8,"")</f>
        <v/>
      </c>
      <c r="V45" s="63" t="str">
        <f>IF($N45="Yes",CRFs!$C$9,"")</f>
        <v/>
      </c>
      <c r="W45" s="63" t="str">
        <f>IF($O45="Yes",CRFs!$C$10,"")</f>
        <v/>
      </c>
      <c r="X45" s="63" t="s">
        <v>37</v>
      </c>
      <c r="Y45" s="63" t="str">
        <f>IFERROR(INDEX($P45:$W45,_xlfn.AGGREGATE(15,6,(COLUMN($P45:$W45)-COLUMN($P45)+1)/($P45:$W45&lt;&gt;""),COLUMNS($Y45:Y45))),"")</f>
        <v/>
      </c>
      <c r="Z45" s="63" t="str">
        <f>IFERROR(INDEX($P45:$W45,_xlfn.AGGREGATE(15,6,(COLUMN($P45:$W45)-COLUMN($P45)+1)/($P45:$W45&lt;&gt;""),COLUMNS($Y45:Z45))),"")</f>
        <v/>
      </c>
      <c r="AA45" s="63" t="str">
        <f>IFERROR(INDEX($P45:$W45,_xlfn.AGGREGATE(15,6,(COLUMN($P45:$W45)-COLUMN($P45)+1)/($P45:$W45&lt;&gt;""),COLUMNS($Y45:AA45))),"")</f>
        <v/>
      </c>
      <c r="AB45" s="63" t="str">
        <f>IFERROR(INDEX($P45:$W45,_xlfn.AGGREGATE(15,6,(COLUMN($P45:$W45)-COLUMN($P45)+1)/($P45:$W45&lt;&gt;""),COLUMNS($Y45:AB45))),"")</f>
        <v/>
      </c>
      <c r="AC45" s="86" t="s">
        <v>37</v>
      </c>
      <c r="AD45" s="67">
        <f>IFERROR(IF(LEFT(AE45,4)*1&lt;2022,VLOOKUP(AC45,CRFs!$C$3:$D$10,2,FALSE),IF(LEFT(AE45,4)*1&gt;=2022,VLOOKUP(AC45,CRFs!$C$3:$J$10,2+MATCH(AE45,CRFs!$E$2:$J$2,0),FALSE))),0)</f>
        <v>0</v>
      </c>
      <c r="AE45" s="66" t="str">
        <f t="shared" si="11"/>
        <v/>
      </c>
      <c r="AF45" s="66" t="str">
        <f t="shared" si="12"/>
        <v/>
      </c>
      <c r="AG45" s="68">
        <f t="shared" si="14"/>
        <v>0</v>
      </c>
      <c r="AH45" s="119" t="str">
        <f t="shared" si="13"/>
        <v/>
      </c>
    </row>
    <row r="46" spans="2:34" ht="16.2" hidden="1" customHeight="1" x14ac:dyDescent="0.25">
      <c r="B46" s="85" t="s">
        <v>109</v>
      </c>
      <c r="C46" s="87"/>
      <c r="D46" s="88"/>
      <c r="E46" s="87"/>
      <c r="F46" s="86" t="s">
        <v>37</v>
      </c>
      <c r="G46" s="86" t="s">
        <v>37</v>
      </c>
      <c r="H46" s="86" t="s">
        <v>37</v>
      </c>
      <c r="I46" s="66" t="str">
        <f t="shared" si="4"/>
        <v/>
      </c>
      <c r="J46" s="66" t="str">
        <f t="shared" si="5"/>
        <v/>
      </c>
      <c r="K46" s="66" t="str">
        <f t="shared" si="6"/>
        <v/>
      </c>
      <c r="L46" s="66" t="str">
        <f t="shared" si="7"/>
        <v/>
      </c>
      <c r="M46" s="66" t="str">
        <f t="shared" si="8"/>
        <v/>
      </c>
      <c r="N46" s="66" t="str">
        <f t="shared" si="9"/>
        <v>Insufficient Information</v>
      </c>
      <c r="O46" s="66" t="str">
        <f t="shared" si="10"/>
        <v>Insufficient Information</v>
      </c>
      <c r="P46" s="63" t="str">
        <f>IF(AND(J46&lt;&gt;"",J46&lt;=10),CRFs!$C$3,"")</f>
        <v/>
      </c>
      <c r="Q46" s="63" t="str">
        <f>IF(AND(J46&lt;&gt;"",J46&gt;=6,J46&lt;=15),CRFs!$C$4,"")</f>
        <v/>
      </c>
      <c r="R46" s="63" t="str">
        <f>IF(AND(J46&lt;&gt;"",J46&gt;=11,J46&lt;=20),CRFs!$C$5,"")</f>
        <v/>
      </c>
      <c r="S46" s="63" t="str">
        <f>IF(AND(J46&lt;&gt;"",J46&gt;=16,J46&lt;=25),CRFs!$C$6,"")</f>
        <v/>
      </c>
      <c r="T46" s="63" t="str">
        <f>IF(AND(J46&lt;&gt;"",J46&gt;=21),CRFs!$C$7,"")</f>
        <v/>
      </c>
      <c r="U46" s="63" t="str">
        <f>IF(AND(J46&lt;&gt;"",J46&gt;25),CRFs!$C$8,"")</f>
        <v/>
      </c>
      <c r="V46" s="63" t="str">
        <f>IF($N46="Yes",CRFs!$C$9,"")</f>
        <v/>
      </c>
      <c r="W46" s="63" t="str">
        <f>IF($O46="Yes",CRFs!$C$10,"")</f>
        <v/>
      </c>
      <c r="X46" s="63" t="s">
        <v>37</v>
      </c>
      <c r="Y46" s="63" t="str">
        <f>IFERROR(INDEX($P46:$W46,_xlfn.AGGREGATE(15,6,(COLUMN($P46:$W46)-COLUMN($P46)+1)/($P46:$W46&lt;&gt;""),COLUMNS($Y46:Y46))),"")</f>
        <v/>
      </c>
      <c r="Z46" s="63" t="str">
        <f>IFERROR(INDEX($P46:$W46,_xlfn.AGGREGATE(15,6,(COLUMN($P46:$W46)-COLUMN($P46)+1)/($P46:$W46&lt;&gt;""),COLUMNS($Y46:Z46))),"")</f>
        <v/>
      </c>
      <c r="AA46" s="63" t="str">
        <f>IFERROR(INDEX($P46:$W46,_xlfn.AGGREGATE(15,6,(COLUMN($P46:$W46)-COLUMN($P46)+1)/($P46:$W46&lt;&gt;""),COLUMNS($Y46:AA46))),"")</f>
        <v/>
      </c>
      <c r="AB46" s="63" t="str">
        <f>IFERROR(INDEX($P46:$W46,_xlfn.AGGREGATE(15,6,(COLUMN($P46:$W46)-COLUMN($P46)+1)/($P46:$W46&lt;&gt;""),COLUMNS($Y46:AB46))),"")</f>
        <v/>
      </c>
      <c r="AC46" s="86" t="s">
        <v>37</v>
      </c>
      <c r="AD46" s="67">
        <f>IFERROR(IF(LEFT(AE46,4)*1&lt;2022,VLOOKUP(AC46,CRFs!$C$3:$D$10,2,FALSE),IF(LEFT(AE46,4)*1&gt;=2022,VLOOKUP(AC46,CRFs!$C$3:$J$10,2+MATCH(AE46,CRFs!$E$2:$J$2,0),FALSE))),0)</f>
        <v>0</v>
      </c>
      <c r="AE46" s="66" t="str">
        <f t="shared" si="11"/>
        <v/>
      </c>
      <c r="AF46" s="66" t="str">
        <f t="shared" si="12"/>
        <v/>
      </c>
      <c r="AG46" s="68">
        <f t="shared" si="14"/>
        <v>0</v>
      </c>
      <c r="AH46" s="119" t="str">
        <f t="shared" si="13"/>
        <v/>
      </c>
    </row>
    <row r="47" spans="2:34" ht="16.2" hidden="1" customHeight="1" x14ac:dyDescent="0.25">
      <c r="B47" s="85" t="s">
        <v>110</v>
      </c>
      <c r="C47" s="87"/>
      <c r="D47" s="88"/>
      <c r="E47" s="87"/>
      <c r="F47" s="86" t="s">
        <v>37</v>
      </c>
      <c r="G47" s="86" t="s">
        <v>37</v>
      </c>
      <c r="H47" s="86" t="s">
        <v>37</v>
      </c>
      <c r="I47" s="66" t="str">
        <f t="shared" si="4"/>
        <v/>
      </c>
      <c r="J47" s="66" t="str">
        <f t="shared" si="5"/>
        <v/>
      </c>
      <c r="K47" s="66" t="str">
        <f t="shared" si="6"/>
        <v/>
      </c>
      <c r="L47" s="66" t="str">
        <f t="shared" si="7"/>
        <v/>
      </c>
      <c r="M47" s="66" t="str">
        <f t="shared" si="8"/>
        <v/>
      </c>
      <c r="N47" s="66" t="str">
        <f t="shared" si="9"/>
        <v>Insufficient Information</v>
      </c>
      <c r="O47" s="66" t="str">
        <f t="shared" si="10"/>
        <v>Insufficient Information</v>
      </c>
      <c r="P47" s="63" t="str">
        <f>IF(AND(J47&lt;&gt;"",J47&lt;=10),CRFs!$C$3,"")</f>
        <v/>
      </c>
      <c r="Q47" s="63" t="str">
        <f>IF(AND(J47&lt;&gt;"",J47&gt;=6,J47&lt;=15),CRFs!$C$4,"")</f>
        <v/>
      </c>
      <c r="R47" s="63" t="str">
        <f>IF(AND(J47&lt;&gt;"",J47&gt;=11,J47&lt;=20),CRFs!$C$5,"")</f>
        <v/>
      </c>
      <c r="S47" s="63" t="str">
        <f>IF(AND(J47&lt;&gt;"",J47&gt;=16,J47&lt;=25),CRFs!$C$6,"")</f>
        <v/>
      </c>
      <c r="T47" s="63" t="str">
        <f>IF(AND(J47&lt;&gt;"",J47&gt;=21),CRFs!$C$7,"")</f>
        <v/>
      </c>
      <c r="U47" s="63" t="str">
        <f>IF(AND(J47&lt;&gt;"",J47&gt;25),CRFs!$C$8,"")</f>
        <v/>
      </c>
      <c r="V47" s="63" t="str">
        <f>IF($N47="Yes",CRFs!$C$9,"")</f>
        <v/>
      </c>
      <c r="W47" s="63" t="str">
        <f>IF($O47="Yes",CRFs!$C$10,"")</f>
        <v/>
      </c>
      <c r="X47" s="63" t="s">
        <v>37</v>
      </c>
      <c r="Y47" s="63" t="str">
        <f>IFERROR(INDEX($P47:$W47,_xlfn.AGGREGATE(15,6,(COLUMN($P47:$W47)-COLUMN($P47)+1)/($P47:$W47&lt;&gt;""),COLUMNS($Y47:Y47))),"")</f>
        <v/>
      </c>
      <c r="Z47" s="63" t="str">
        <f>IFERROR(INDEX($P47:$W47,_xlfn.AGGREGATE(15,6,(COLUMN($P47:$W47)-COLUMN($P47)+1)/($P47:$W47&lt;&gt;""),COLUMNS($Y47:Z47))),"")</f>
        <v/>
      </c>
      <c r="AA47" s="63" t="str">
        <f>IFERROR(INDEX($P47:$W47,_xlfn.AGGREGATE(15,6,(COLUMN($P47:$W47)-COLUMN($P47)+1)/($P47:$W47&lt;&gt;""),COLUMNS($Y47:AA47))),"")</f>
        <v/>
      </c>
      <c r="AB47" s="63" t="str">
        <f>IFERROR(INDEX($P47:$W47,_xlfn.AGGREGATE(15,6,(COLUMN($P47:$W47)-COLUMN($P47)+1)/($P47:$W47&lt;&gt;""),COLUMNS($Y47:AB47))),"")</f>
        <v/>
      </c>
      <c r="AC47" s="86" t="s">
        <v>37</v>
      </c>
      <c r="AD47" s="67">
        <f>IFERROR(IF(LEFT(AE47,4)*1&lt;2022,VLOOKUP(AC47,CRFs!$C$3:$D$10,2,FALSE),IF(LEFT(AE47,4)*1&gt;=2022,VLOOKUP(AC47,CRFs!$C$3:$J$10,2+MATCH(AE47,CRFs!$E$2:$J$2,0),FALSE))),0)</f>
        <v>0</v>
      </c>
      <c r="AE47" s="66" t="str">
        <f t="shared" si="11"/>
        <v/>
      </c>
      <c r="AF47" s="66" t="str">
        <f t="shared" si="12"/>
        <v/>
      </c>
      <c r="AG47" s="68">
        <f t="shared" si="14"/>
        <v>0</v>
      </c>
      <c r="AH47" s="119" t="str">
        <f t="shared" si="13"/>
        <v/>
      </c>
    </row>
    <row r="48" spans="2:34" ht="16.2" hidden="1" customHeight="1" x14ac:dyDescent="0.25">
      <c r="B48" s="85" t="s">
        <v>111</v>
      </c>
      <c r="C48" s="87"/>
      <c r="D48" s="88"/>
      <c r="E48" s="87"/>
      <c r="F48" s="86" t="s">
        <v>37</v>
      </c>
      <c r="G48" s="86" t="s">
        <v>37</v>
      </c>
      <c r="H48" s="86" t="s">
        <v>37</v>
      </c>
      <c r="I48" s="66" t="str">
        <f t="shared" si="4"/>
        <v/>
      </c>
      <c r="J48" s="66" t="str">
        <f t="shared" si="5"/>
        <v/>
      </c>
      <c r="K48" s="66" t="str">
        <f t="shared" si="6"/>
        <v/>
      </c>
      <c r="L48" s="66" t="str">
        <f t="shared" si="7"/>
        <v/>
      </c>
      <c r="M48" s="66" t="str">
        <f t="shared" si="8"/>
        <v/>
      </c>
      <c r="N48" s="66" t="str">
        <f t="shared" si="9"/>
        <v>Insufficient Information</v>
      </c>
      <c r="O48" s="66" t="str">
        <f t="shared" si="10"/>
        <v>Insufficient Information</v>
      </c>
      <c r="P48" s="63" t="str">
        <f>IF(AND(J48&lt;&gt;"",J48&lt;=10),CRFs!$C$3,"")</f>
        <v/>
      </c>
      <c r="Q48" s="63" t="str">
        <f>IF(AND(J48&lt;&gt;"",J48&gt;=6,J48&lt;=15),CRFs!$C$4,"")</f>
        <v/>
      </c>
      <c r="R48" s="63" t="str">
        <f>IF(AND(J48&lt;&gt;"",J48&gt;=11,J48&lt;=20),CRFs!$C$5,"")</f>
        <v/>
      </c>
      <c r="S48" s="63" t="str">
        <f>IF(AND(J48&lt;&gt;"",J48&gt;=16,J48&lt;=25),CRFs!$C$6,"")</f>
        <v/>
      </c>
      <c r="T48" s="63" t="str">
        <f>IF(AND(J48&lt;&gt;"",J48&gt;=21),CRFs!$C$7,"")</f>
        <v/>
      </c>
      <c r="U48" s="63" t="str">
        <f>IF(AND(J48&lt;&gt;"",J48&gt;25),CRFs!$C$8,"")</f>
        <v/>
      </c>
      <c r="V48" s="63" t="str">
        <f>IF($N48="Yes",CRFs!$C$9,"")</f>
        <v/>
      </c>
      <c r="W48" s="63" t="str">
        <f>IF($O48="Yes",CRFs!$C$10,"")</f>
        <v/>
      </c>
      <c r="X48" s="63" t="s">
        <v>37</v>
      </c>
      <c r="Y48" s="63" t="str">
        <f>IFERROR(INDEX($P48:$W48,_xlfn.AGGREGATE(15,6,(COLUMN($P48:$W48)-COLUMN($P48)+1)/($P48:$W48&lt;&gt;""),COLUMNS($Y48:Y48))),"")</f>
        <v/>
      </c>
      <c r="Z48" s="63" t="str">
        <f>IFERROR(INDEX($P48:$W48,_xlfn.AGGREGATE(15,6,(COLUMN($P48:$W48)-COLUMN($P48)+1)/($P48:$W48&lt;&gt;""),COLUMNS($Y48:Z48))),"")</f>
        <v/>
      </c>
      <c r="AA48" s="63" t="str">
        <f>IFERROR(INDEX($P48:$W48,_xlfn.AGGREGATE(15,6,(COLUMN($P48:$W48)-COLUMN($P48)+1)/($P48:$W48&lt;&gt;""),COLUMNS($Y48:AA48))),"")</f>
        <v/>
      </c>
      <c r="AB48" s="63" t="str">
        <f>IFERROR(INDEX($P48:$W48,_xlfn.AGGREGATE(15,6,(COLUMN($P48:$W48)-COLUMN($P48)+1)/($P48:$W48&lt;&gt;""),COLUMNS($Y48:AB48))),"")</f>
        <v/>
      </c>
      <c r="AC48" s="86" t="s">
        <v>37</v>
      </c>
      <c r="AD48" s="67">
        <f>IFERROR(IF(LEFT(AE48,4)*1&lt;2022,VLOOKUP(AC48,CRFs!$C$3:$D$10,2,FALSE),IF(LEFT(AE48,4)*1&gt;=2022,VLOOKUP(AC48,CRFs!$C$3:$J$10,2+MATCH(AE48,CRFs!$E$2:$J$2,0),FALSE))),0)</f>
        <v>0</v>
      </c>
      <c r="AE48" s="66" t="str">
        <f t="shared" si="11"/>
        <v/>
      </c>
      <c r="AF48" s="66" t="str">
        <f t="shared" si="12"/>
        <v/>
      </c>
      <c r="AG48" s="68">
        <f t="shared" si="14"/>
        <v>0</v>
      </c>
      <c r="AH48" s="119" t="str">
        <f t="shared" si="13"/>
        <v/>
      </c>
    </row>
    <row r="49" spans="2:34" ht="16.2" hidden="1" customHeight="1" x14ac:dyDescent="0.25">
      <c r="B49" s="85" t="s">
        <v>112</v>
      </c>
      <c r="C49" s="87"/>
      <c r="D49" s="88"/>
      <c r="E49" s="87"/>
      <c r="F49" s="86" t="s">
        <v>37</v>
      </c>
      <c r="G49" s="86" t="s">
        <v>37</v>
      </c>
      <c r="H49" s="86" t="s">
        <v>37</v>
      </c>
      <c r="I49" s="66" t="str">
        <f t="shared" si="4"/>
        <v/>
      </c>
      <c r="J49" s="66" t="str">
        <f t="shared" si="5"/>
        <v/>
      </c>
      <c r="K49" s="66" t="str">
        <f t="shared" si="6"/>
        <v/>
      </c>
      <c r="L49" s="66" t="str">
        <f t="shared" si="7"/>
        <v/>
      </c>
      <c r="M49" s="66" t="str">
        <f t="shared" si="8"/>
        <v/>
      </c>
      <c r="N49" s="66" t="str">
        <f t="shared" si="9"/>
        <v>Insufficient Information</v>
      </c>
      <c r="O49" s="66" t="str">
        <f t="shared" si="10"/>
        <v>Insufficient Information</v>
      </c>
      <c r="P49" s="63" t="str">
        <f>IF(AND(J49&lt;&gt;"",J49&lt;=10),CRFs!$C$3,"")</f>
        <v/>
      </c>
      <c r="Q49" s="63" t="str">
        <f>IF(AND(J49&lt;&gt;"",J49&gt;=6,J49&lt;=15),CRFs!$C$4,"")</f>
        <v/>
      </c>
      <c r="R49" s="63" t="str">
        <f>IF(AND(J49&lt;&gt;"",J49&gt;=11,J49&lt;=20),CRFs!$C$5,"")</f>
        <v/>
      </c>
      <c r="S49" s="63" t="str">
        <f>IF(AND(J49&lt;&gt;"",J49&gt;=16,J49&lt;=25),CRFs!$C$6,"")</f>
        <v/>
      </c>
      <c r="T49" s="63" t="str">
        <f>IF(AND(J49&lt;&gt;"",J49&gt;=21),CRFs!$C$7,"")</f>
        <v/>
      </c>
      <c r="U49" s="63" t="str">
        <f>IF(AND(J49&lt;&gt;"",J49&gt;25),CRFs!$C$8,"")</f>
        <v/>
      </c>
      <c r="V49" s="63" t="str">
        <f>IF($N49="Yes",CRFs!$C$9,"")</f>
        <v/>
      </c>
      <c r="W49" s="63" t="str">
        <f>IF($O49="Yes",CRFs!$C$10,"")</f>
        <v/>
      </c>
      <c r="X49" s="63" t="s">
        <v>37</v>
      </c>
      <c r="Y49" s="63" t="str">
        <f>IFERROR(INDEX($P49:$W49,_xlfn.AGGREGATE(15,6,(COLUMN($P49:$W49)-COLUMN($P49)+1)/($P49:$W49&lt;&gt;""),COLUMNS($Y49:Y49))),"")</f>
        <v/>
      </c>
      <c r="Z49" s="63" t="str">
        <f>IFERROR(INDEX($P49:$W49,_xlfn.AGGREGATE(15,6,(COLUMN($P49:$W49)-COLUMN($P49)+1)/($P49:$W49&lt;&gt;""),COLUMNS($Y49:Z49))),"")</f>
        <v/>
      </c>
      <c r="AA49" s="63" t="str">
        <f>IFERROR(INDEX($P49:$W49,_xlfn.AGGREGATE(15,6,(COLUMN($P49:$W49)-COLUMN($P49)+1)/($P49:$W49&lt;&gt;""),COLUMNS($Y49:AA49))),"")</f>
        <v/>
      </c>
      <c r="AB49" s="63" t="str">
        <f>IFERROR(INDEX($P49:$W49,_xlfn.AGGREGATE(15,6,(COLUMN($P49:$W49)-COLUMN($P49)+1)/($P49:$W49&lt;&gt;""),COLUMNS($Y49:AB49))),"")</f>
        <v/>
      </c>
      <c r="AC49" s="86" t="s">
        <v>37</v>
      </c>
      <c r="AD49" s="67">
        <f>IFERROR(IF(LEFT(AE49,4)*1&lt;2022,VLOOKUP(AC49,CRFs!$C$3:$D$10,2,FALSE),IF(LEFT(AE49,4)*1&gt;=2022,VLOOKUP(AC49,CRFs!$C$3:$J$10,2+MATCH(AE49,CRFs!$E$2:$J$2,0),FALSE))),0)</f>
        <v>0</v>
      </c>
      <c r="AE49" s="66" t="str">
        <f t="shared" si="11"/>
        <v/>
      </c>
      <c r="AF49" s="66" t="str">
        <f t="shared" si="12"/>
        <v/>
      </c>
      <c r="AG49" s="68">
        <f t="shared" si="14"/>
        <v>0</v>
      </c>
      <c r="AH49" s="119" t="str">
        <f t="shared" si="13"/>
        <v/>
      </c>
    </row>
    <row r="50" spans="2:34" ht="16.2" hidden="1" customHeight="1" x14ac:dyDescent="0.25">
      <c r="B50" s="85" t="s">
        <v>113</v>
      </c>
      <c r="C50" s="87"/>
      <c r="D50" s="88"/>
      <c r="E50" s="87"/>
      <c r="F50" s="86" t="s">
        <v>37</v>
      </c>
      <c r="G50" s="86" t="s">
        <v>37</v>
      </c>
      <c r="H50" s="86" t="s">
        <v>37</v>
      </c>
      <c r="I50" s="66" t="str">
        <f t="shared" si="4"/>
        <v/>
      </c>
      <c r="J50" s="66" t="str">
        <f t="shared" si="5"/>
        <v/>
      </c>
      <c r="K50" s="66" t="str">
        <f t="shared" si="6"/>
        <v/>
      </c>
      <c r="L50" s="66" t="str">
        <f t="shared" si="7"/>
        <v/>
      </c>
      <c r="M50" s="66" t="str">
        <f t="shared" si="8"/>
        <v/>
      </c>
      <c r="N50" s="66" t="str">
        <f t="shared" si="9"/>
        <v>Insufficient Information</v>
      </c>
      <c r="O50" s="66" t="str">
        <f t="shared" si="10"/>
        <v>Insufficient Information</v>
      </c>
      <c r="P50" s="63" t="str">
        <f>IF(AND(J50&lt;&gt;"",J50&lt;=10),CRFs!$C$3,"")</f>
        <v/>
      </c>
      <c r="Q50" s="63" t="str">
        <f>IF(AND(J50&lt;&gt;"",J50&gt;=6,J50&lt;=15),CRFs!$C$4,"")</f>
        <v/>
      </c>
      <c r="R50" s="63" t="str">
        <f>IF(AND(J50&lt;&gt;"",J50&gt;=11,J50&lt;=20),CRFs!$C$5,"")</f>
        <v/>
      </c>
      <c r="S50" s="63" t="str">
        <f>IF(AND(J50&lt;&gt;"",J50&gt;=16,J50&lt;=25),CRFs!$C$6,"")</f>
        <v/>
      </c>
      <c r="T50" s="63" t="str">
        <f>IF(AND(J50&lt;&gt;"",J50&gt;=21),CRFs!$C$7,"")</f>
        <v/>
      </c>
      <c r="U50" s="63" t="str">
        <f>IF(AND(J50&lt;&gt;"",J50&gt;25),CRFs!$C$8,"")</f>
        <v/>
      </c>
      <c r="V50" s="63" t="str">
        <f>IF($N50="Yes",CRFs!$C$9,"")</f>
        <v/>
      </c>
      <c r="W50" s="63" t="str">
        <f>IF($O50="Yes",CRFs!$C$10,"")</f>
        <v/>
      </c>
      <c r="X50" s="63" t="s">
        <v>37</v>
      </c>
      <c r="Y50" s="63" t="str">
        <f>IFERROR(INDEX($P50:$W50,_xlfn.AGGREGATE(15,6,(COLUMN($P50:$W50)-COLUMN($P50)+1)/($P50:$W50&lt;&gt;""),COLUMNS($Y50:Y50))),"")</f>
        <v/>
      </c>
      <c r="Z50" s="63" t="str">
        <f>IFERROR(INDEX($P50:$W50,_xlfn.AGGREGATE(15,6,(COLUMN($P50:$W50)-COLUMN($P50)+1)/($P50:$W50&lt;&gt;""),COLUMNS($Y50:Z50))),"")</f>
        <v/>
      </c>
      <c r="AA50" s="63" t="str">
        <f>IFERROR(INDEX($P50:$W50,_xlfn.AGGREGATE(15,6,(COLUMN($P50:$W50)-COLUMN($P50)+1)/($P50:$W50&lt;&gt;""),COLUMNS($Y50:AA50))),"")</f>
        <v/>
      </c>
      <c r="AB50" s="63" t="str">
        <f>IFERROR(INDEX($P50:$W50,_xlfn.AGGREGATE(15,6,(COLUMN($P50:$W50)-COLUMN($P50)+1)/($P50:$W50&lt;&gt;""),COLUMNS($Y50:AB50))),"")</f>
        <v/>
      </c>
      <c r="AC50" s="86" t="s">
        <v>37</v>
      </c>
      <c r="AD50" s="67">
        <f>IFERROR(IF(LEFT(AE50,4)*1&lt;2022,VLOOKUP(AC50,CRFs!$C$3:$D$10,2,FALSE),IF(LEFT(AE50,4)*1&gt;=2022,VLOOKUP(AC50,CRFs!$C$3:$J$10,2+MATCH(AE50,CRFs!$E$2:$J$2,0),FALSE))),0)</f>
        <v>0</v>
      </c>
      <c r="AE50" s="66" t="str">
        <f t="shared" si="11"/>
        <v/>
      </c>
      <c r="AF50" s="66" t="str">
        <f t="shared" si="12"/>
        <v/>
      </c>
      <c r="AG50" s="68">
        <f t="shared" si="14"/>
        <v>0</v>
      </c>
      <c r="AH50" s="119" t="str">
        <f t="shared" si="13"/>
        <v/>
      </c>
    </row>
    <row r="51" spans="2:34" ht="16.2" hidden="1" customHeight="1" x14ac:dyDescent="0.25">
      <c r="B51" s="85" t="s">
        <v>114</v>
      </c>
      <c r="C51" s="87"/>
      <c r="D51" s="88"/>
      <c r="E51" s="87"/>
      <c r="F51" s="86" t="s">
        <v>37</v>
      </c>
      <c r="G51" s="86" t="s">
        <v>37</v>
      </c>
      <c r="H51" s="86" t="s">
        <v>37</v>
      </c>
      <c r="I51" s="66" t="str">
        <f t="shared" si="4"/>
        <v/>
      </c>
      <c r="J51" s="66" t="str">
        <f t="shared" si="5"/>
        <v/>
      </c>
      <c r="K51" s="66" t="str">
        <f t="shared" si="6"/>
        <v/>
      </c>
      <c r="L51" s="66" t="str">
        <f t="shared" si="7"/>
        <v/>
      </c>
      <c r="M51" s="66" t="str">
        <f t="shared" si="8"/>
        <v/>
      </c>
      <c r="N51" s="66" t="str">
        <f t="shared" si="9"/>
        <v>Insufficient Information</v>
      </c>
      <c r="O51" s="66" t="str">
        <f t="shared" si="10"/>
        <v>Insufficient Information</v>
      </c>
      <c r="P51" s="63" t="str">
        <f>IF(AND(J51&lt;&gt;"",J51&lt;=10),CRFs!$C$3,"")</f>
        <v/>
      </c>
      <c r="Q51" s="63" t="str">
        <f>IF(AND(J51&lt;&gt;"",J51&gt;=6,J51&lt;=15),CRFs!$C$4,"")</f>
        <v/>
      </c>
      <c r="R51" s="63" t="str">
        <f>IF(AND(J51&lt;&gt;"",J51&gt;=11,J51&lt;=20),CRFs!$C$5,"")</f>
        <v/>
      </c>
      <c r="S51" s="63" t="str">
        <f>IF(AND(J51&lt;&gt;"",J51&gt;=16,J51&lt;=25),CRFs!$C$6,"")</f>
        <v/>
      </c>
      <c r="T51" s="63" t="str">
        <f>IF(AND(J51&lt;&gt;"",J51&gt;=21),CRFs!$C$7,"")</f>
        <v/>
      </c>
      <c r="U51" s="63" t="str">
        <f>IF(AND(J51&lt;&gt;"",J51&gt;25),CRFs!$C$8,"")</f>
        <v/>
      </c>
      <c r="V51" s="63" t="str">
        <f>IF($N51="Yes",CRFs!$C$9,"")</f>
        <v/>
      </c>
      <c r="W51" s="63" t="str">
        <f>IF($O51="Yes",CRFs!$C$10,"")</f>
        <v/>
      </c>
      <c r="X51" s="63" t="s">
        <v>37</v>
      </c>
      <c r="Y51" s="63" t="str">
        <f>IFERROR(INDEX($P51:$W51,_xlfn.AGGREGATE(15,6,(COLUMN($P51:$W51)-COLUMN($P51)+1)/($P51:$W51&lt;&gt;""),COLUMNS($Y51:Y51))),"")</f>
        <v/>
      </c>
      <c r="Z51" s="63" t="str">
        <f>IFERROR(INDEX($P51:$W51,_xlfn.AGGREGATE(15,6,(COLUMN($P51:$W51)-COLUMN($P51)+1)/($P51:$W51&lt;&gt;""),COLUMNS($Y51:Z51))),"")</f>
        <v/>
      </c>
      <c r="AA51" s="63" t="str">
        <f>IFERROR(INDEX($P51:$W51,_xlfn.AGGREGATE(15,6,(COLUMN($P51:$W51)-COLUMN($P51)+1)/($P51:$W51&lt;&gt;""),COLUMNS($Y51:AA51))),"")</f>
        <v/>
      </c>
      <c r="AB51" s="63" t="str">
        <f>IFERROR(INDEX($P51:$W51,_xlfn.AGGREGATE(15,6,(COLUMN($P51:$W51)-COLUMN($P51)+1)/($P51:$W51&lt;&gt;""),COLUMNS($Y51:AB51))),"")</f>
        <v/>
      </c>
      <c r="AC51" s="86" t="s">
        <v>37</v>
      </c>
      <c r="AD51" s="67">
        <f>IFERROR(IF(LEFT(AE51,4)*1&lt;2022,VLOOKUP(AC51,CRFs!$C$3:$D$10,2,FALSE),IF(LEFT(AE51,4)*1&gt;=2022,VLOOKUP(AC51,CRFs!$C$3:$J$10,2+MATCH(AE51,CRFs!$E$2:$J$2,0),FALSE))),0)</f>
        <v>0</v>
      </c>
      <c r="AE51" s="66" t="str">
        <f t="shared" si="11"/>
        <v/>
      </c>
      <c r="AF51" s="66" t="str">
        <f t="shared" si="12"/>
        <v/>
      </c>
      <c r="AG51" s="68">
        <f t="shared" si="14"/>
        <v>0</v>
      </c>
      <c r="AH51" s="119" t="str">
        <f t="shared" si="13"/>
        <v/>
      </c>
    </row>
    <row r="52" spans="2:34" ht="16.2" hidden="1" customHeight="1" x14ac:dyDescent="0.25">
      <c r="B52" s="85" t="s">
        <v>115</v>
      </c>
      <c r="C52" s="87"/>
      <c r="D52" s="88"/>
      <c r="E52" s="87"/>
      <c r="F52" s="86" t="s">
        <v>37</v>
      </c>
      <c r="G52" s="86" t="s">
        <v>37</v>
      </c>
      <c r="H52" s="86" t="s">
        <v>37</v>
      </c>
      <c r="I52" s="66" t="str">
        <f t="shared" si="4"/>
        <v/>
      </c>
      <c r="J52" s="66" t="str">
        <f t="shared" si="5"/>
        <v/>
      </c>
      <c r="K52" s="66" t="str">
        <f t="shared" si="6"/>
        <v/>
      </c>
      <c r="L52" s="66" t="str">
        <f t="shared" si="7"/>
        <v/>
      </c>
      <c r="M52" s="66" t="str">
        <f t="shared" si="8"/>
        <v/>
      </c>
      <c r="N52" s="66" t="str">
        <f t="shared" si="9"/>
        <v>Insufficient Information</v>
      </c>
      <c r="O52" s="66" t="str">
        <f t="shared" si="10"/>
        <v>Insufficient Information</v>
      </c>
      <c r="P52" s="63" t="str">
        <f>IF(AND(J52&lt;&gt;"",J52&lt;=10),CRFs!$C$3,"")</f>
        <v/>
      </c>
      <c r="Q52" s="63" t="str">
        <f>IF(AND(J52&lt;&gt;"",J52&gt;=6,J52&lt;=15),CRFs!$C$4,"")</f>
        <v/>
      </c>
      <c r="R52" s="63" t="str">
        <f>IF(AND(J52&lt;&gt;"",J52&gt;=11,J52&lt;=20),CRFs!$C$5,"")</f>
        <v/>
      </c>
      <c r="S52" s="63" t="str">
        <f>IF(AND(J52&lt;&gt;"",J52&gt;=16,J52&lt;=25),CRFs!$C$6,"")</f>
        <v/>
      </c>
      <c r="T52" s="63" t="str">
        <f>IF(AND(J52&lt;&gt;"",J52&gt;=21),CRFs!$C$7,"")</f>
        <v/>
      </c>
      <c r="U52" s="63" t="str">
        <f>IF(AND(J52&lt;&gt;"",J52&gt;25),CRFs!$C$8,"")</f>
        <v/>
      </c>
      <c r="V52" s="63" t="str">
        <f>IF($N52="Yes",CRFs!$C$9,"")</f>
        <v/>
      </c>
      <c r="W52" s="63" t="str">
        <f>IF($O52="Yes",CRFs!$C$10,"")</f>
        <v/>
      </c>
      <c r="X52" s="63" t="s">
        <v>37</v>
      </c>
      <c r="Y52" s="63" t="str">
        <f>IFERROR(INDEX($P52:$W52,_xlfn.AGGREGATE(15,6,(COLUMN($P52:$W52)-COLUMN($P52)+1)/($P52:$W52&lt;&gt;""),COLUMNS($Y52:Y52))),"")</f>
        <v/>
      </c>
      <c r="Z52" s="63" t="str">
        <f>IFERROR(INDEX($P52:$W52,_xlfn.AGGREGATE(15,6,(COLUMN($P52:$W52)-COLUMN($P52)+1)/($P52:$W52&lt;&gt;""),COLUMNS($Y52:Z52))),"")</f>
        <v/>
      </c>
      <c r="AA52" s="63" t="str">
        <f>IFERROR(INDEX($P52:$W52,_xlfn.AGGREGATE(15,6,(COLUMN($P52:$W52)-COLUMN($P52)+1)/($P52:$W52&lt;&gt;""),COLUMNS($Y52:AA52))),"")</f>
        <v/>
      </c>
      <c r="AB52" s="63" t="str">
        <f>IFERROR(INDEX($P52:$W52,_xlfn.AGGREGATE(15,6,(COLUMN($P52:$W52)-COLUMN($P52)+1)/($P52:$W52&lt;&gt;""),COLUMNS($Y52:AB52))),"")</f>
        <v/>
      </c>
      <c r="AC52" s="86" t="s">
        <v>37</v>
      </c>
      <c r="AD52" s="67">
        <f>IFERROR(IF(LEFT(AE52,4)*1&lt;2022,VLOOKUP(AC52,CRFs!$C$3:$D$10,2,FALSE),IF(LEFT(AE52,4)*1&gt;=2022,VLOOKUP(AC52,CRFs!$C$3:$J$10,2+MATCH(AE52,CRFs!$E$2:$J$2,0),FALSE))),0)</f>
        <v>0</v>
      </c>
      <c r="AE52" s="66" t="str">
        <f t="shared" si="11"/>
        <v/>
      </c>
      <c r="AF52" s="66" t="str">
        <f t="shared" si="12"/>
        <v/>
      </c>
      <c r="AG52" s="68">
        <f t="shared" si="14"/>
        <v>0</v>
      </c>
      <c r="AH52" s="119" t="str">
        <f t="shared" si="13"/>
        <v/>
      </c>
    </row>
    <row r="53" spans="2:34" ht="16.2" hidden="1" customHeight="1" x14ac:dyDescent="0.25">
      <c r="B53" s="85" t="s">
        <v>116</v>
      </c>
      <c r="C53" s="87"/>
      <c r="D53" s="88"/>
      <c r="E53" s="87"/>
      <c r="F53" s="86" t="s">
        <v>37</v>
      </c>
      <c r="G53" s="86" t="s">
        <v>37</v>
      </c>
      <c r="H53" s="86" t="s">
        <v>37</v>
      </c>
      <c r="I53" s="66" t="str">
        <f t="shared" si="4"/>
        <v/>
      </c>
      <c r="J53" s="66" t="str">
        <f t="shared" si="5"/>
        <v/>
      </c>
      <c r="K53" s="66" t="str">
        <f t="shared" si="6"/>
        <v/>
      </c>
      <c r="L53" s="66" t="str">
        <f t="shared" si="7"/>
        <v/>
      </c>
      <c r="M53" s="66" t="str">
        <f t="shared" si="8"/>
        <v/>
      </c>
      <c r="N53" s="66" t="str">
        <f t="shared" si="9"/>
        <v>Insufficient Information</v>
      </c>
      <c r="O53" s="66" t="str">
        <f t="shared" si="10"/>
        <v>Insufficient Information</v>
      </c>
      <c r="P53" s="63" t="str">
        <f>IF(AND(J53&lt;&gt;"",J53&lt;=10),CRFs!$C$3,"")</f>
        <v/>
      </c>
      <c r="Q53" s="63" t="str">
        <f>IF(AND(J53&lt;&gt;"",J53&gt;=6,J53&lt;=15),CRFs!$C$4,"")</f>
        <v/>
      </c>
      <c r="R53" s="63" t="str">
        <f>IF(AND(J53&lt;&gt;"",J53&gt;=11,J53&lt;=20),CRFs!$C$5,"")</f>
        <v/>
      </c>
      <c r="S53" s="63" t="str">
        <f>IF(AND(J53&lt;&gt;"",J53&gt;=16,J53&lt;=25),CRFs!$C$6,"")</f>
        <v/>
      </c>
      <c r="T53" s="63" t="str">
        <f>IF(AND(J53&lt;&gt;"",J53&gt;=21),CRFs!$C$7,"")</f>
        <v/>
      </c>
      <c r="U53" s="63" t="str">
        <f>IF(AND(J53&lt;&gt;"",J53&gt;25),CRFs!$C$8,"")</f>
        <v/>
      </c>
      <c r="V53" s="63" t="str">
        <f>IF($N53="Yes",CRFs!$C$9,"")</f>
        <v/>
      </c>
      <c r="W53" s="63" t="str">
        <f>IF($O53="Yes",CRFs!$C$10,"")</f>
        <v/>
      </c>
      <c r="X53" s="63" t="s">
        <v>37</v>
      </c>
      <c r="Y53" s="63" t="str">
        <f>IFERROR(INDEX($P53:$W53,_xlfn.AGGREGATE(15,6,(COLUMN($P53:$W53)-COLUMN($P53)+1)/($P53:$W53&lt;&gt;""),COLUMNS($Y53:Y53))),"")</f>
        <v/>
      </c>
      <c r="Z53" s="63" t="str">
        <f>IFERROR(INDEX($P53:$W53,_xlfn.AGGREGATE(15,6,(COLUMN($P53:$W53)-COLUMN($P53)+1)/($P53:$W53&lt;&gt;""),COLUMNS($Y53:Z53))),"")</f>
        <v/>
      </c>
      <c r="AA53" s="63" t="str">
        <f>IFERROR(INDEX($P53:$W53,_xlfn.AGGREGATE(15,6,(COLUMN($P53:$W53)-COLUMN($P53)+1)/($P53:$W53&lt;&gt;""),COLUMNS($Y53:AA53))),"")</f>
        <v/>
      </c>
      <c r="AB53" s="63" t="str">
        <f>IFERROR(INDEX($P53:$W53,_xlfn.AGGREGATE(15,6,(COLUMN($P53:$W53)-COLUMN($P53)+1)/($P53:$W53&lt;&gt;""),COLUMNS($Y53:AB53))),"")</f>
        <v/>
      </c>
      <c r="AC53" s="86" t="s">
        <v>37</v>
      </c>
      <c r="AD53" s="67">
        <f>IFERROR(IF(LEFT(AE53,4)*1&lt;2022,VLOOKUP(AC53,CRFs!$C$3:$D$10,2,FALSE),IF(LEFT(AE53,4)*1&gt;=2022,VLOOKUP(AC53,CRFs!$C$3:$J$10,2+MATCH(AE53,CRFs!$E$2:$J$2,0),FALSE))),0)</f>
        <v>0</v>
      </c>
      <c r="AE53" s="66" t="str">
        <f t="shared" si="11"/>
        <v/>
      </c>
      <c r="AF53" s="66" t="str">
        <f t="shared" si="12"/>
        <v/>
      </c>
      <c r="AG53" s="68">
        <f t="shared" si="14"/>
        <v>0</v>
      </c>
      <c r="AH53" s="119" t="str">
        <f t="shared" si="13"/>
        <v/>
      </c>
    </row>
    <row r="54" spans="2:34" ht="16.2" hidden="1" customHeight="1" x14ac:dyDescent="0.25">
      <c r="B54" s="85" t="s">
        <v>117</v>
      </c>
      <c r="C54" s="87"/>
      <c r="D54" s="88"/>
      <c r="E54" s="87"/>
      <c r="F54" s="86" t="s">
        <v>37</v>
      </c>
      <c r="G54" s="86" t="s">
        <v>37</v>
      </c>
      <c r="H54" s="86" t="s">
        <v>37</v>
      </c>
      <c r="I54" s="66" t="str">
        <f t="shared" si="4"/>
        <v/>
      </c>
      <c r="J54" s="66" t="str">
        <f t="shared" si="5"/>
        <v/>
      </c>
      <c r="K54" s="66" t="str">
        <f t="shared" si="6"/>
        <v/>
      </c>
      <c r="L54" s="66" t="str">
        <f t="shared" si="7"/>
        <v/>
      </c>
      <c r="M54" s="66" t="str">
        <f t="shared" si="8"/>
        <v/>
      </c>
      <c r="N54" s="66" t="str">
        <f t="shared" si="9"/>
        <v>Insufficient Information</v>
      </c>
      <c r="O54" s="66" t="str">
        <f t="shared" si="10"/>
        <v>Insufficient Information</v>
      </c>
      <c r="P54" s="63" t="str">
        <f>IF(AND(J54&lt;&gt;"",J54&lt;=10),CRFs!$C$3,"")</f>
        <v/>
      </c>
      <c r="Q54" s="63" t="str">
        <f>IF(AND(J54&lt;&gt;"",J54&gt;=6,J54&lt;=15),CRFs!$C$4,"")</f>
        <v/>
      </c>
      <c r="R54" s="63" t="str">
        <f>IF(AND(J54&lt;&gt;"",J54&gt;=11,J54&lt;=20),CRFs!$C$5,"")</f>
        <v/>
      </c>
      <c r="S54" s="63" t="str">
        <f>IF(AND(J54&lt;&gt;"",J54&gt;=16,J54&lt;=25),CRFs!$C$6,"")</f>
        <v/>
      </c>
      <c r="T54" s="63" t="str">
        <f>IF(AND(J54&lt;&gt;"",J54&gt;=21),CRFs!$C$7,"")</f>
        <v/>
      </c>
      <c r="U54" s="63" t="str">
        <f>IF(AND(J54&lt;&gt;"",J54&gt;25),CRFs!$C$8,"")</f>
        <v/>
      </c>
      <c r="V54" s="63" t="str">
        <f>IF($N54="Yes",CRFs!$C$9,"")</f>
        <v/>
      </c>
      <c r="W54" s="63" t="str">
        <f>IF($O54="Yes",CRFs!$C$10,"")</f>
        <v/>
      </c>
      <c r="X54" s="63" t="s">
        <v>37</v>
      </c>
      <c r="Y54" s="63" t="str">
        <f>IFERROR(INDEX($P54:$W54,_xlfn.AGGREGATE(15,6,(COLUMN($P54:$W54)-COLUMN($P54)+1)/($P54:$W54&lt;&gt;""),COLUMNS($Y54:Y54))),"")</f>
        <v/>
      </c>
      <c r="Z54" s="63" t="str">
        <f>IFERROR(INDEX($P54:$W54,_xlfn.AGGREGATE(15,6,(COLUMN($P54:$W54)-COLUMN($P54)+1)/($P54:$W54&lt;&gt;""),COLUMNS($Y54:Z54))),"")</f>
        <v/>
      </c>
      <c r="AA54" s="63" t="str">
        <f>IFERROR(INDEX($P54:$W54,_xlfn.AGGREGATE(15,6,(COLUMN($P54:$W54)-COLUMN($P54)+1)/($P54:$W54&lt;&gt;""),COLUMNS($Y54:AA54))),"")</f>
        <v/>
      </c>
      <c r="AB54" s="63" t="str">
        <f>IFERROR(INDEX($P54:$W54,_xlfn.AGGREGATE(15,6,(COLUMN($P54:$W54)-COLUMN($P54)+1)/($P54:$W54&lt;&gt;""),COLUMNS($Y54:AB54))),"")</f>
        <v/>
      </c>
      <c r="AC54" s="86" t="s">
        <v>37</v>
      </c>
      <c r="AD54" s="67">
        <f>IFERROR(IF(LEFT(AE54,4)*1&lt;2022,VLOOKUP(AC54,CRFs!$C$3:$D$10,2,FALSE),IF(LEFT(AE54,4)*1&gt;=2022,VLOOKUP(AC54,CRFs!$C$3:$J$10,2+MATCH(AE54,CRFs!$E$2:$J$2,0),FALSE))),0)</f>
        <v>0</v>
      </c>
      <c r="AE54" s="66" t="str">
        <f t="shared" si="11"/>
        <v/>
      </c>
      <c r="AF54" s="66" t="str">
        <f t="shared" si="12"/>
        <v/>
      </c>
      <c r="AG54" s="68">
        <f t="shared" si="14"/>
        <v>0</v>
      </c>
      <c r="AH54" s="119" t="str">
        <f t="shared" si="13"/>
        <v/>
      </c>
    </row>
    <row r="55" spans="2:34" ht="16.2" hidden="1" customHeight="1" x14ac:dyDescent="0.25">
      <c r="B55" s="85" t="s">
        <v>118</v>
      </c>
      <c r="C55" s="87"/>
      <c r="D55" s="88"/>
      <c r="E55" s="87"/>
      <c r="F55" s="86" t="s">
        <v>37</v>
      </c>
      <c r="G55" s="86" t="s">
        <v>37</v>
      </c>
      <c r="H55" s="86" t="s">
        <v>37</v>
      </c>
      <c r="I55" s="66" t="str">
        <f t="shared" si="4"/>
        <v/>
      </c>
      <c r="J55" s="66" t="str">
        <f t="shared" si="5"/>
        <v/>
      </c>
      <c r="K55" s="66" t="str">
        <f t="shared" si="6"/>
        <v/>
      </c>
      <c r="L55" s="66" t="str">
        <f t="shared" si="7"/>
        <v/>
      </c>
      <c r="M55" s="66" t="str">
        <f t="shared" si="8"/>
        <v/>
      </c>
      <c r="N55" s="66" t="str">
        <f t="shared" si="9"/>
        <v>Insufficient Information</v>
      </c>
      <c r="O55" s="66" t="str">
        <f t="shared" si="10"/>
        <v>Insufficient Information</v>
      </c>
      <c r="P55" s="63" t="str">
        <f>IF(AND(J55&lt;&gt;"",J55&lt;=10),CRFs!$C$3,"")</f>
        <v/>
      </c>
      <c r="Q55" s="63" t="str">
        <f>IF(AND(J55&lt;&gt;"",J55&gt;=6,J55&lt;=15),CRFs!$C$4,"")</f>
        <v/>
      </c>
      <c r="R55" s="63" t="str">
        <f>IF(AND(J55&lt;&gt;"",J55&gt;=11,J55&lt;=20),CRFs!$C$5,"")</f>
        <v/>
      </c>
      <c r="S55" s="63" t="str">
        <f>IF(AND(J55&lt;&gt;"",J55&gt;=16,J55&lt;=25),CRFs!$C$6,"")</f>
        <v/>
      </c>
      <c r="T55" s="63" t="str">
        <f>IF(AND(J55&lt;&gt;"",J55&gt;=21),CRFs!$C$7,"")</f>
        <v/>
      </c>
      <c r="U55" s="63" t="str">
        <f>IF(AND(J55&lt;&gt;"",J55&gt;25),CRFs!$C$8,"")</f>
        <v/>
      </c>
      <c r="V55" s="63" t="str">
        <f>IF($N55="Yes",CRFs!$C$9,"")</f>
        <v/>
      </c>
      <c r="W55" s="63" t="str">
        <f>IF($O55="Yes",CRFs!$C$10,"")</f>
        <v/>
      </c>
      <c r="X55" s="63" t="s">
        <v>37</v>
      </c>
      <c r="Y55" s="63" t="str">
        <f>IFERROR(INDEX($P55:$W55,_xlfn.AGGREGATE(15,6,(COLUMN($P55:$W55)-COLUMN($P55)+1)/($P55:$W55&lt;&gt;""),COLUMNS($Y55:Y55))),"")</f>
        <v/>
      </c>
      <c r="Z55" s="63" t="str">
        <f>IFERROR(INDEX($P55:$W55,_xlfn.AGGREGATE(15,6,(COLUMN($P55:$W55)-COLUMN($P55)+1)/($P55:$W55&lt;&gt;""),COLUMNS($Y55:Z55))),"")</f>
        <v/>
      </c>
      <c r="AA55" s="63" t="str">
        <f>IFERROR(INDEX($P55:$W55,_xlfn.AGGREGATE(15,6,(COLUMN($P55:$W55)-COLUMN($P55)+1)/($P55:$W55&lt;&gt;""),COLUMNS($Y55:AA55))),"")</f>
        <v/>
      </c>
      <c r="AB55" s="63" t="str">
        <f>IFERROR(INDEX($P55:$W55,_xlfn.AGGREGATE(15,6,(COLUMN($P55:$W55)-COLUMN($P55)+1)/($P55:$W55&lt;&gt;""),COLUMNS($Y55:AB55))),"")</f>
        <v/>
      </c>
      <c r="AC55" s="86" t="s">
        <v>37</v>
      </c>
      <c r="AD55" s="67">
        <f>IFERROR(IF(LEFT(AE55,4)*1&lt;2022,VLOOKUP(AC55,CRFs!$C$3:$D$10,2,FALSE),IF(LEFT(AE55,4)*1&gt;=2022,VLOOKUP(AC55,CRFs!$C$3:$J$10,2+MATCH(AE55,CRFs!$E$2:$J$2,0),FALSE))),0)</f>
        <v>0</v>
      </c>
      <c r="AE55" s="66" t="str">
        <f t="shared" si="11"/>
        <v/>
      </c>
      <c r="AF55" s="66" t="str">
        <f t="shared" si="12"/>
        <v/>
      </c>
      <c r="AG55" s="68">
        <f t="shared" si="14"/>
        <v>0</v>
      </c>
      <c r="AH55" s="119" t="str">
        <f t="shared" si="13"/>
        <v/>
      </c>
    </row>
    <row r="56" spans="2:34" ht="16.2" hidden="1" customHeight="1" x14ac:dyDescent="0.25">
      <c r="B56" s="85" t="s">
        <v>119</v>
      </c>
      <c r="C56" s="87"/>
      <c r="D56" s="88"/>
      <c r="E56" s="87"/>
      <c r="F56" s="86" t="s">
        <v>37</v>
      </c>
      <c r="G56" s="86" t="s">
        <v>37</v>
      </c>
      <c r="H56" s="86" t="s">
        <v>37</v>
      </c>
      <c r="I56" s="66" t="str">
        <f t="shared" si="4"/>
        <v/>
      </c>
      <c r="J56" s="66" t="str">
        <f t="shared" si="5"/>
        <v/>
      </c>
      <c r="K56" s="66" t="str">
        <f t="shared" si="6"/>
        <v/>
      </c>
      <c r="L56" s="66" t="str">
        <f t="shared" si="7"/>
        <v/>
      </c>
      <c r="M56" s="66" t="str">
        <f t="shared" si="8"/>
        <v/>
      </c>
      <c r="N56" s="66" t="str">
        <f t="shared" si="9"/>
        <v>Insufficient Information</v>
      </c>
      <c r="O56" s="66" t="str">
        <f t="shared" si="10"/>
        <v>Insufficient Information</v>
      </c>
      <c r="P56" s="63" t="str">
        <f>IF(AND(J56&lt;&gt;"",J56&lt;=10),CRFs!$C$3,"")</f>
        <v/>
      </c>
      <c r="Q56" s="63" t="str">
        <f>IF(AND(J56&lt;&gt;"",J56&gt;=6,J56&lt;=15),CRFs!$C$4,"")</f>
        <v/>
      </c>
      <c r="R56" s="63" t="str">
        <f>IF(AND(J56&lt;&gt;"",J56&gt;=11,J56&lt;=20),CRFs!$C$5,"")</f>
        <v/>
      </c>
      <c r="S56" s="63" t="str">
        <f>IF(AND(J56&lt;&gt;"",J56&gt;=16,J56&lt;=25),CRFs!$C$6,"")</f>
        <v/>
      </c>
      <c r="T56" s="63" t="str">
        <f>IF(AND(J56&lt;&gt;"",J56&gt;=21),CRFs!$C$7,"")</f>
        <v/>
      </c>
      <c r="U56" s="63" t="str">
        <f>IF(AND(J56&lt;&gt;"",J56&gt;25),CRFs!$C$8,"")</f>
        <v/>
      </c>
      <c r="V56" s="63" t="str">
        <f>IF($N56="Yes",CRFs!$C$9,"")</f>
        <v/>
      </c>
      <c r="W56" s="63" t="str">
        <f>IF($O56="Yes",CRFs!$C$10,"")</f>
        <v/>
      </c>
      <c r="X56" s="63" t="s">
        <v>37</v>
      </c>
      <c r="Y56" s="63" t="str">
        <f>IFERROR(INDEX($P56:$W56,_xlfn.AGGREGATE(15,6,(COLUMN($P56:$W56)-COLUMN($P56)+1)/($P56:$W56&lt;&gt;""),COLUMNS($Y56:Y56))),"")</f>
        <v/>
      </c>
      <c r="Z56" s="63" t="str">
        <f>IFERROR(INDEX($P56:$W56,_xlfn.AGGREGATE(15,6,(COLUMN($P56:$W56)-COLUMN($P56)+1)/($P56:$W56&lt;&gt;""),COLUMNS($Y56:Z56))),"")</f>
        <v/>
      </c>
      <c r="AA56" s="63" t="str">
        <f>IFERROR(INDEX($P56:$W56,_xlfn.AGGREGATE(15,6,(COLUMN($P56:$W56)-COLUMN($P56)+1)/($P56:$W56&lt;&gt;""),COLUMNS($Y56:AA56))),"")</f>
        <v/>
      </c>
      <c r="AB56" s="63" t="str">
        <f>IFERROR(INDEX($P56:$W56,_xlfn.AGGREGATE(15,6,(COLUMN($P56:$W56)-COLUMN($P56)+1)/($P56:$W56&lt;&gt;""),COLUMNS($Y56:AB56))),"")</f>
        <v/>
      </c>
      <c r="AC56" s="86" t="s">
        <v>37</v>
      </c>
      <c r="AD56" s="67">
        <f>IFERROR(IF(LEFT(AE56,4)*1&lt;2022,VLOOKUP(AC56,CRFs!$C$3:$D$10,2,FALSE),IF(LEFT(AE56,4)*1&gt;=2022,VLOOKUP(AC56,CRFs!$C$3:$J$10,2+MATCH(AE56,CRFs!$E$2:$J$2,0),FALSE))),0)</f>
        <v>0</v>
      </c>
      <c r="AE56" s="66" t="str">
        <f t="shared" si="11"/>
        <v/>
      </c>
      <c r="AF56" s="66" t="str">
        <f t="shared" si="12"/>
        <v/>
      </c>
      <c r="AG56" s="68">
        <f t="shared" si="14"/>
        <v>0</v>
      </c>
      <c r="AH56" s="119" t="str">
        <f t="shared" si="13"/>
        <v/>
      </c>
    </row>
    <row r="57" spans="2:34" ht="16.2" hidden="1" customHeight="1" x14ac:dyDescent="0.25">
      <c r="B57" s="85" t="s">
        <v>120</v>
      </c>
      <c r="C57" s="87"/>
      <c r="D57" s="88"/>
      <c r="E57" s="87"/>
      <c r="F57" s="86" t="s">
        <v>37</v>
      </c>
      <c r="G57" s="86" t="s">
        <v>37</v>
      </c>
      <c r="H57" s="86" t="s">
        <v>37</v>
      </c>
      <c r="I57" s="66" t="str">
        <f t="shared" si="4"/>
        <v/>
      </c>
      <c r="J57" s="66" t="str">
        <f t="shared" si="5"/>
        <v/>
      </c>
      <c r="K57" s="66" t="str">
        <f t="shared" si="6"/>
        <v/>
      </c>
      <c r="L57" s="66" t="str">
        <f t="shared" si="7"/>
        <v/>
      </c>
      <c r="M57" s="66" t="str">
        <f t="shared" si="8"/>
        <v/>
      </c>
      <c r="N57" s="66" t="str">
        <f t="shared" si="9"/>
        <v>Insufficient Information</v>
      </c>
      <c r="O57" s="66" t="str">
        <f t="shared" si="10"/>
        <v>Insufficient Information</v>
      </c>
      <c r="P57" s="63" t="str">
        <f>IF(AND(J57&lt;&gt;"",J57&lt;=10),CRFs!$C$3,"")</f>
        <v/>
      </c>
      <c r="Q57" s="63" t="str">
        <f>IF(AND(J57&lt;&gt;"",J57&gt;=6,J57&lt;=15),CRFs!$C$4,"")</f>
        <v/>
      </c>
      <c r="R57" s="63" t="str">
        <f>IF(AND(J57&lt;&gt;"",J57&gt;=11,J57&lt;=20),CRFs!$C$5,"")</f>
        <v/>
      </c>
      <c r="S57" s="63" t="str">
        <f>IF(AND(J57&lt;&gt;"",J57&gt;=16,J57&lt;=25),CRFs!$C$6,"")</f>
        <v/>
      </c>
      <c r="T57" s="63" t="str">
        <f>IF(AND(J57&lt;&gt;"",J57&gt;=21),CRFs!$C$7,"")</f>
        <v/>
      </c>
      <c r="U57" s="63" t="str">
        <f>IF(AND(J57&lt;&gt;"",J57&gt;25),CRFs!$C$8,"")</f>
        <v/>
      </c>
      <c r="V57" s="63" t="str">
        <f>IF($N57="Yes",CRFs!$C$9,"")</f>
        <v/>
      </c>
      <c r="W57" s="63" t="str">
        <f>IF($O57="Yes",CRFs!$C$10,"")</f>
        <v/>
      </c>
      <c r="X57" s="63" t="s">
        <v>37</v>
      </c>
      <c r="Y57" s="63" t="str">
        <f>IFERROR(INDEX($P57:$W57,_xlfn.AGGREGATE(15,6,(COLUMN($P57:$W57)-COLUMN($P57)+1)/($P57:$W57&lt;&gt;""),COLUMNS($Y57:Y57))),"")</f>
        <v/>
      </c>
      <c r="Z57" s="63" t="str">
        <f>IFERROR(INDEX($P57:$W57,_xlfn.AGGREGATE(15,6,(COLUMN($P57:$W57)-COLUMN($P57)+1)/($P57:$W57&lt;&gt;""),COLUMNS($Y57:Z57))),"")</f>
        <v/>
      </c>
      <c r="AA57" s="63" t="str">
        <f>IFERROR(INDEX($P57:$W57,_xlfn.AGGREGATE(15,6,(COLUMN($P57:$W57)-COLUMN($P57)+1)/($P57:$W57&lt;&gt;""),COLUMNS($Y57:AA57))),"")</f>
        <v/>
      </c>
      <c r="AB57" s="63" t="str">
        <f>IFERROR(INDEX($P57:$W57,_xlfn.AGGREGATE(15,6,(COLUMN($P57:$W57)-COLUMN($P57)+1)/($P57:$W57&lt;&gt;""),COLUMNS($Y57:AB57))),"")</f>
        <v/>
      </c>
      <c r="AC57" s="86" t="s">
        <v>37</v>
      </c>
      <c r="AD57" s="67">
        <f>IFERROR(IF(LEFT(AE57,4)*1&lt;2022,VLOOKUP(AC57,CRFs!$C$3:$D$10,2,FALSE),IF(LEFT(AE57,4)*1&gt;=2022,VLOOKUP(AC57,CRFs!$C$3:$J$10,2+MATCH(AE57,CRFs!$E$2:$J$2,0),FALSE))),0)</f>
        <v>0</v>
      </c>
      <c r="AE57" s="66" t="str">
        <f t="shared" si="11"/>
        <v/>
      </c>
      <c r="AF57" s="66" t="str">
        <f t="shared" si="12"/>
        <v/>
      </c>
      <c r="AG57" s="68">
        <f t="shared" si="14"/>
        <v>0</v>
      </c>
      <c r="AH57" s="119" t="str">
        <f t="shared" si="13"/>
        <v/>
      </c>
    </row>
    <row r="58" spans="2:34" ht="16.2" hidden="1" customHeight="1" x14ac:dyDescent="0.25">
      <c r="B58" s="85" t="s">
        <v>121</v>
      </c>
      <c r="C58" s="87"/>
      <c r="D58" s="88"/>
      <c r="E58" s="87"/>
      <c r="F58" s="86" t="s">
        <v>37</v>
      </c>
      <c r="G58" s="86" t="s">
        <v>37</v>
      </c>
      <c r="H58" s="86" t="s">
        <v>37</v>
      </c>
      <c r="I58" s="66" t="str">
        <f t="shared" si="4"/>
        <v/>
      </c>
      <c r="J58" s="66" t="str">
        <f t="shared" si="5"/>
        <v/>
      </c>
      <c r="K58" s="66" t="str">
        <f t="shared" si="6"/>
        <v/>
      </c>
      <c r="L58" s="66" t="str">
        <f t="shared" si="7"/>
        <v/>
      </c>
      <c r="M58" s="66" t="str">
        <f t="shared" si="8"/>
        <v/>
      </c>
      <c r="N58" s="66" t="str">
        <f t="shared" si="9"/>
        <v>Insufficient Information</v>
      </c>
      <c r="O58" s="66" t="str">
        <f t="shared" si="10"/>
        <v>Insufficient Information</v>
      </c>
      <c r="P58" s="63" t="str">
        <f>IF(AND(J58&lt;&gt;"",J58&lt;=10),CRFs!$C$3,"")</f>
        <v/>
      </c>
      <c r="Q58" s="63" t="str">
        <f>IF(AND(J58&lt;&gt;"",J58&gt;=6,J58&lt;=15),CRFs!$C$4,"")</f>
        <v/>
      </c>
      <c r="R58" s="63" t="str">
        <f>IF(AND(J58&lt;&gt;"",J58&gt;=11,J58&lt;=20),CRFs!$C$5,"")</f>
        <v/>
      </c>
      <c r="S58" s="63" t="str">
        <f>IF(AND(J58&lt;&gt;"",J58&gt;=16,J58&lt;=25),CRFs!$C$6,"")</f>
        <v/>
      </c>
      <c r="T58" s="63" t="str">
        <f>IF(AND(J58&lt;&gt;"",J58&gt;=21),CRFs!$C$7,"")</f>
        <v/>
      </c>
      <c r="U58" s="63" t="str">
        <f>IF(AND(J58&lt;&gt;"",J58&gt;25),CRFs!$C$8,"")</f>
        <v/>
      </c>
      <c r="V58" s="63" t="str">
        <f>IF($N58="Yes",CRFs!$C$9,"")</f>
        <v/>
      </c>
      <c r="W58" s="63" t="str">
        <f>IF($O58="Yes",CRFs!$C$10,"")</f>
        <v/>
      </c>
      <c r="X58" s="63" t="s">
        <v>37</v>
      </c>
      <c r="Y58" s="63" t="str">
        <f>IFERROR(INDEX($P58:$W58,_xlfn.AGGREGATE(15,6,(COLUMN($P58:$W58)-COLUMN($P58)+1)/($P58:$W58&lt;&gt;""),COLUMNS($Y58:Y58))),"")</f>
        <v/>
      </c>
      <c r="Z58" s="63" t="str">
        <f>IFERROR(INDEX($P58:$W58,_xlfn.AGGREGATE(15,6,(COLUMN($P58:$W58)-COLUMN($P58)+1)/($P58:$W58&lt;&gt;""),COLUMNS($Y58:Z58))),"")</f>
        <v/>
      </c>
      <c r="AA58" s="63" t="str">
        <f>IFERROR(INDEX($P58:$W58,_xlfn.AGGREGATE(15,6,(COLUMN($P58:$W58)-COLUMN($P58)+1)/($P58:$W58&lt;&gt;""),COLUMNS($Y58:AA58))),"")</f>
        <v/>
      </c>
      <c r="AB58" s="63" t="str">
        <f>IFERROR(INDEX($P58:$W58,_xlfn.AGGREGATE(15,6,(COLUMN($P58:$W58)-COLUMN($P58)+1)/($P58:$W58&lt;&gt;""),COLUMNS($Y58:AB58))),"")</f>
        <v/>
      </c>
      <c r="AC58" s="86" t="s">
        <v>37</v>
      </c>
      <c r="AD58" s="67">
        <f>IFERROR(IF(LEFT(AE58,4)*1&lt;2022,VLOOKUP(AC58,CRFs!$C$3:$D$10,2,FALSE),IF(LEFT(AE58,4)*1&gt;=2022,VLOOKUP(AC58,CRFs!$C$3:$J$10,2+MATCH(AE58,CRFs!$E$2:$J$2,0),FALSE))),0)</f>
        <v>0</v>
      </c>
      <c r="AE58" s="66" t="str">
        <f t="shared" si="11"/>
        <v/>
      </c>
      <c r="AF58" s="66" t="str">
        <f t="shared" si="12"/>
        <v/>
      </c>
      <c r="AG58" s="68">
        <f t="shared" si="14"/>
        <v>0</v>
      </c>
      <c r="AH58" s="119" t="str">
        <f t="shared" si="13"/>
        <v/>
      </c>
    </row>
    <row r="59" spans="2:34" ht="16.2" hidden="1" customHeight="1" x14ac:dyDescent="0.25">
      <c r="B59" s="85" t="s">
        <v>122</v>
      </c>
      <c r="C59" s="87"/>
      <c r="D59" s="88"/>
      <c r="E59" s="87"/>
      <c r="F59" s="86" t="s">
        <v>37</v>
      </c>
      <c r="G59" s="86" t="s">
        <v>37</v>
      </c>
      <c r="H59" s="86" t="s">
        <v>37</v>
      </c>
      <c r="I59" s="66" t="str">
        <f t="shared" si="4"/>
        <v/>
      </c>
      <c r="J59" s="66" t="str">
        <f t="shared" si="5"/>
        <v/>
      </c>
      <c r="K59" s="66" t="str">
        <f t="shared" si="6"/>
        <v/>
      </c>
      <c r="L59" s="66" t="str">
        <f t="shared" si="7"/>
        <v/>
      </c>
      <c r="M59" s="66" t="str">
        <f t="shared" si="8"/>
        <v/>
      </c>
      <c r="N59" s="66" t="str">
        <f t="shared" si="9"/>
        <v>Insufficient Information</v>
      </c>
      <c r="O59" s="66" t="str">
        <f t="shared" si="10"/>
        <v>Insufficient Information</v>
      </c>
      <c r="P59" s="63" t="str">
        <f>IF(AND(J59&lt;&gt;"",J59&lt;=10),CRFs!$C$3,"")</f>
        <v/>
      </c>
      <c r="Q59" s="63" t="str">
        <f>IF(AND(J59&lt;&gt;"",J59&gt;=6,J59&lt;=15),CRFs!$C$4,"")</f>
        <v/>
      </c>
      <c r="R59" s="63" t="str">
        <f>IF(AND(J59&lt;&gt;"",J59&gt;=11,J59&lt;=20),CRFs!$C$5,"")</f>
        <v/>
      </c>
      <c r="S59" s="63" t="str">
        <f>IF(AND(J59&lt;&gt;"",J59&gt;=16,J59&lt;=25),CRFs!$C$6,"")</f>
        <v/>
      </c>
      <c r="T59" s="63" t="str">
        <f>IF(AND(J59&lt;&gt;"",J59&gt;=21),CRFs!$C$7,"")</f>
        <v/>
      </c>
      <c r="U59" s="63" t="str">
        <f>IF(AND(J59&lt;&gt;"",J59&gt;25),CRFs!$C$8,"")</f>
        <v/>
      </c>
      <c r="V59" s="63" t="str">
        <f>IF($N59="Yes",CRFs!$C$9,"")</f>
        <v/>
      </c>
      <c r="W59" s="63" t="str">
        <f>IF($O59="Yes",CRFs!$C$10,"")</f>
        <v/>
      </c>
      <c r="X59" s="63" t="s">
        <v>37</v>
      </c>
      <c r="Y59" s="63" t="str">
        <f>IFERROR(INDEX($P59:$W59,_xlfn.AGGREGATE(15,6,(COLUMN($P59:$W59)-COLUMN($P59)+1)/($P59:$W59&lt;&gt;""),COLUMNS($Y59:Y59))),"")</f>
        <v/>
      </c>
      <c r="Z59" s="63" t="str">
        <f>IFERROR(INDEX($P59:$W59,_xlfn.AGGREGATE(15,6,(COLUMN($P59:$W59)-COLUMN($P59)+1)/($P59:$W59&lt;&gt;""),COLUMNS($Y59:Z59))),"")</f>
        <v/>
      </c>
      <c r="AA59" s="63" t="str">
        <f>IFERROR(INDEX($P59:$W59,_xlfn.AGGREGATE(15,6,(COLUMN($P59:$W59)-COLUMN($P59)+1)/($P59:$W59&lt;&gt;""),COLUMNS($Y59:AA59))),"")</f>
        <v/>
      </c>
      <c r="AB59" s="63" t="str">
        <f>IFERROR(INDEX($P59:$W59,_xlfn.AGGREGATE(15,6,(COLUMN($P59:$W59)-COLUMN($P59)+1)/($P59:$W59&lt;&gt;""),COLUMNS($Y59:AB59))),"")</f>
        <v/>
      </c>
      <c r="AC59" s="86" t="s">
        <v>37</v>
      </c>
      <c r="AD59" s="67">
        <f>IFERROR(IF(LEFT(AE59,4)*1&lt;2022,VLOOKUP(AC59,CRFs!$C$3:$D$10,2,FALSE),IF(LEFT(AE59,4)*1&gt;=2022,VLOOKUP(AC59,CRFs!$C$3:$J$10,2+MATCH(AE59,CRFs!$E$2:$J$2,0),FALSE))),0)</f>
        <v>0</v>
      </c>
      <c r="AE59" s="66" t="str">
        <f t="shared" si="11"/>
        <v/>
      </c>
      <c r="AF59" s="66" t="str">
        <f t="shared" si="12"/>
        <v/>
      </c>
      <c r="AG59" s="68">
        <f t="shared" si="14"/>
        <v>0</v>
      </c>
      <c r="AH59" s="119" t="str">
        <f t="shared" si="13"/>
        <v/>
      </c>
    </row>
    <row r="60" spans="2:34" ht="16.2" hidden="1" customHeight="1" x14ac:dyDescent="0.25">
      <c r="B60" s="85" t="s">
        <v>123</v>
      </c>
      <c r="C60" s="87"/>
      <c r="D60" s="88"/>
      <c r="E60" s="87"/>
      <c r="F60" s="86" t="s">
        <v>37</v>
      </c>
      <c r="G60" s="86" t="s">
        <v>37</v>
      </c>
      <c r="H60" s="86" t="s">
        <v>37</v>
      </c>
      <c r="I60" s="66" t="str">
        <f t="shared" si="4"/>
        <v/>
      </c>
      <c r="J60" s="66" t="str">
        <f t="shared" si="5"/>
        <v/>
      </c>
      <c r="K60" s="66" t="str">
        <f t="shared" si="6"/>
        <v/>
      </c>
      <c r="L60" s="66" t="str">
        <f t="shared" si="7"/>
        <v/>
      </c>
      <c r="M60" s="66" t="str">
        <f t="shared" si="8"/>
        <v/>
      </c>
      <c r="N60" s="66" t="str">
        <f t="shared" si="9"/>
        <v>Insufficient Information</v>
      </c>
      <c r="O60" s="66" t="str">
        <f t="shared" si="10"/>
        <v>Insufficient Information</v>
      </c>
      <c r="P60" s="63" t="str">
        <f>IF(AND(J60&lt;&gt;"",J60&lt;=10),CRFs!$C$3,"")</f>
        <v/>
      </c>
      <c r="Q60" s="63" t="str">
        <f>IF(AND(J60&lt;&gt;"",J60&gt;=6,J60&lt;=15),CRFs!$C$4,"")</f>
        <v/>
      </c>
      <c r="R60" s="63" t="str">
        <f>IF(AND(J60&lt;&gt;"",J60&gt;=11,J60&lt;=20),CRFs!$C$5,"")</f>
        <v/>
      </c>
      <c r="S60" s="63" t="str">
        <f>IF(AND(J60&lt;&gt;"",J60&gt;=16,J60&lt;=25),CRFs!$C$6,"")</f>
        <v/>
      </c>
      <c r="T60" s="63" t="str">
        <f>IF(AND(J60&lt;&gt;"",J60&gt;=21),CRFs!$C$7,"")</f>
        <v/>
      </c>
      <c r="U60" s="63" t="str">
        <f>IF(AND(J60&lt;&gt;"",J60&gt;25),CRFs!$C$8,"")</f>
        <v/>
      </c>
      <c r="V60" s="63" t="str">
        <f>IF($N60="Yes",CRFs!$C$9,"")</f>
        <v/>
      </c>
      <c r="W60" s="63" t="str">
        <f>IF($O60="Yes",CRFs!$C$10,"")</f>
        <v/>
      </c>
      <c r="X60" s="63" t="s">
        <v>37</v>
      </c>
      <c r="Y60" s="63" t="str">
        <f>IFERROR(INDEX($P60:$W60,_xlfn.AGGREGATE(15,6,(COLUMN($P60:$W60)-COLUMN($P60)+1)/($P60:$W60&lt;&gt;""),COLUMNS($Y60:Y60))),"")</f>
        <v/>
      </c>
      <c r="Z60" s="63" t="str">
        <f>IFERROR(INDEX($P60:$W60,_xlfn.AGGREGATE(15,6,(COLUMN($P60:$W60)-COLUMN($P60)+1)/($P60:$W60&lt;&gt;""),COLUMNS($Y60:Z60))),"")</f>
        <v/>
      </c>
      <c r="AA60" s="63" t="str">
        <f>IFERROR(INDEX($P60:$W60,_xlfn.AGGREGATE(15,6,(COLUMN($P60:$W60)-COLUMN($P60)+1)/($P60:$W60&lt;&gt;""),COLUMNS($Y60:AA60))),"")</f>
        <v/>
      </c>
      <c r="AB60" s="63" t="str">
        <f>IFERROR(INDEX($P60:$W60,_xlfn.AGGREGATE(15,6,(COLUMN($P60:$W60)-COLUMN($P60)+1)/($P60:$W60&lt;&gt;""),COLUMNS($Y60:AB60))),"")</f>
        <v/>
      </c>
      <c r="AC60" s="86" t="s">
        <v>37</v>
      </c>
      <c r="AD60" s="67">
        <f>IFERROR(IF(LEFT(AE60,4)*1&lt;2022,VLOOKUP(AC60,CRFs!$C$3:$D$10,2,FALSE),IF(LEFT(AE60,4)*1&gt;=2022,VLOOKUP(AC60,CRFs!$C$3:$J$10,2+MATCH(AE60,CRFs!$E$2:$J$2,0),FALSE))),0)</f>
        <v>0</v>
      </c>
      <c r="AE60" s="66" t="str">
        <f t="shared" si="11"/>
        <v/>
      </c>
      <c r="AF60" s="66" t="str">
        <f t="shared" si="12"/>
        <v/>
      </c>
      <c r="AG60" s="68">
        <f t="shared" si="14"/>
        <v>0</v>
      </c>
      <c r="AH60" s="119" t="str">
        <f t="shared" si="13"/>
        <v/>
      </c>
    </row>
    <row r="61" spans="2:34" ht="16.2" hidden="1" customHeight="1" x14ac:dyDescent="0.25">
      <c r="B61" s="85" t="s">
        <v>124</v>
      </c>
      <c r="C61" s="87"/>
      <c r="D61" s="88"/>
      <c r="E61" s="87"/>
      <c r="F61" s="86" t="s">
        <v>37</v>
      </c>
      <c r="G61" s="86" t="s">
        <v>37</v>
      </c>
      <c r="H61" s="86" t="s">
        <v>37</v>
      </c>
      <c r="I61" s="66" t="str">
        <f t="shared" si="4"/>
        <v/>
      </c>
      <c r="J61" s="66" t="str">
        <f t="shared" si="5"/>
        <v/>
      </c>
      <c r="K61" s="66" t="str">
        <f t="shared" si="6"/>
        <v/>
      </c>
      <c r="L61" s="66" t="str">
        <f t="shared" si="7"/>
        <v/>
      </c>
      <c r="M61" s="66" t="str">
        <f t="shared" si="8"/>
        <v/>
      </c>
      <c r="N61" s="66" t="str">
        <f t="shared" si="9"/>
        <v>Insufficient Information</v>
      </c>
      <c r="O61" s="66" t="str">
        <f t="shared" si="10"/>
        <v>Insufficient Information</v>
      </c>
      <c r="P61" s="63" t="str">
        <f>IF(AND(J61&lt;&gt;"",J61&lt;=10),CRFs!$C$3,"")</f>
        <v/>
      </c>
      <c r="Q61" s="63" t="str">
        <f>IF(AND(J61&lt;&gt;"",J61&gt;=6,J61&lt;=15),CRFs!$C$4,"")</f>
        <v/>
      </c>
      <c r="R61" s="63" t="str">
        <f>IF(AND(J61&lt;&gt;"",J61&gt;=11,J61&lt;=20),CRFs!$C$5,"")</f>
        <v/>
      </c>
      <c r="S61" s="63" t="str">
        <f>IF(AND(J61&lt;&gt;"",J61&gt;=16,J61&lt;=25),CRFs!$C$6,"")</f>
        <v/>
      </c>
      <c r="T61" s="63" t="str">
        <f>IF(AND(J61&lt;&gt;"",J61&gt;=21),CRFs!$C$7,"")</f>
        <v/>
      </c>
      <c r="U61" s="63" t="str">
        <f>IF(AND(J61&lt;&gt;"",J61&gt;25),CRFs!$C$8,"")</f>
        <v/>
      </c>
      <c r="V61" s="63" t="str">
        <f>IF($N61="Yes",CRFs!$C$9,"")</f>
        <v/>
      </c>
      <c r="W61" s="63" t="str">
        <f>IF($O61="Yes",CRFs!$C$10,"")</f>
        <v/>
      </c>
      <c r="X61" s="63" t="s">
        <v>37</v>
      </c>
      <c r="Y61" s="63" t="str">
        <f>IFERROR(INDEX($P61:$W61,_xlfn.AGGREGATE(15,6,(COLUMN($P61:$W61)-COLUMN($P61)+1)/($P61:$W61&lt;&gt;""),COLUMNS($Y61:Y61))),"")</f>
        <v/>
      </c>
      <c r="Z61" s="63" t="str">
        <f>IFERROR(INDEX($P61:$W61,_xlfn.AGGREGATE(15,6,(COLUMN($P61:$W61)-COLUMN($P61)+1)/($P61:$W61&lt;&gt;""),COLUMNS($Y61:Z61))),"")</f>
        <v/>
      </c>
      <c r="AA61" s="63" t="str">
        <f>IFERROR(INDEX($P61:$W61,_xlfn.AGGREGATE(15,6,(COLUMN($P61:$W61)-COLUMN($P61)+1)/($P61:$W61&lt;&gt;""),COLUMNS($Y61:AA61))),"")</f>
        <v/>
      </c>
      <c r="AB61" s="63" t="str">
        <f>IFERROR(INDEX($P61:$W61,_xlfn.AGGREGATE(15,6,(COLUMN($P61:$W61)-COLUMN($P61)+1)/($P61:$W61&lt;&gt;""),COLUMNS($Y61:AB61))),"")</f>
        <v/>
      </c>
      <c r="AC61" s="86" t="s">
        <v>37</v>
      </c>
      <c r="AD61" s="67">
        <f>IFERROR(IF(LEFT(AE61,4)*1&lt;2022,VLOOKUP(AC61,CRFs!$C$3:$D$10,2,FALSE),IF(LEFT(AE61,4)*1&gt;=2022,VLOOKUP(AC61,CRFs!$C$3:$J$10,2+MATCH(AE61,CRFs!$E$2:$J$2,0),FALSE))),0)</f>
        <v>0</v>
      </c>
      <c r="AE61" s="66" t="str">
        <f t="shared" si="11"/>
        <v/>
      </c>
      <c r="AF61" s="66" t="str">
        <f t="shared" si="12"/>
        <v/>
      </c>
      <c r="AG61" s="68">
        <f t="shared" si="14"/>
        <v>0</v>
      </c>
      <c r="AH61" s="119" t="str">
        <f t="shared" si="13"/>
        <v/>
      </c>
    </row>
    <row r="62" spans="2:34" ht="16.2" hidden="1" customHeight="1" x14ac:dyDescent="0.25">
      <c r="B62" s="85" t="s">
        <v>125</v>
      </c>
      <c r="C62" s="87"/>
      <c r="D62" s="88"/>
      <c r="E62" s="87"/>
      <c r="F62" s="86" t="s">
        <v>37</v>
      </c>
      <c r="G62" s="86" t="s">
        <v>37</v>
      </c>
      <c r="H62" s="86" t="s">
        <v>37</v>
      </c>
      <c r="I62" s="66" t="str">
        <f t="shared" si="4"/>
        <v/>
      </c>
      <c r="J62" s="66" t="str">
        <f t="shared" si="5"/>
        <v/>
      </c>
      <c r="K62" s="66" t="str">
        <f t="shared" si="6"/>
        <v/>
      </c>
      <c r="L62" s="66" t="str">
        <f t="shared" si="7"/>
        <v/>
      </c>
      <c r="M62" s="66" t="str">
        <f t="shared" si="8"/>
        <v/>
      </c>
      <c r="N62" s="66" t="str">
        <f t="shared" si="9"/>
        <v>Insufficient Information</v>
      </c>
      <c r="O62" s="66" t="str">
        <f t="shared" si="10"/>
        <v>Insufficient Information</v>
      </c>
      <c r="P62" s="63" t="str">
        <f>IF(AND(J62&lt;&gt;"",J62&lt;=10),CRFs!$C$3,"")</f>
        <v/>
      </c>
      <c r="Q62" s="63" t="str">
        <f>IF(AND(J62&lt;&gt;"",J62&gt;=6,J62&lt;=15),CRFs!$C$4,"")</f>
        <v/>
      </c>
      <c r="R62" s="63" t="str">
        <f>IF(AND(J62&lt;&gt;"",J62&gt;=11,J62&lt;=20),CRFs!$C$5,"")</f>
        <v/>
      </c>
      <c r="S62" s="63" t="str">
        <f>IF(AND(J62&lt;&gt;"",J62&gt;=16,J62&lt;=25),CRFs!$C$6,"")</f>
        <v/>
      </c>
      <c r="T62" s="63" t="str">
        <f>IF(AND(J62&lt;&gt;"",J62&gt;=21),CRFs!$C$7,"")</f>
        <v/>
      </c>
      <c r="U62" s="63" t="str">
        <f>IF(AND(J62&lt;&gt;"",J62&gt;25),CRFs!$C$8,"")</f>
        <v/>
      </c>
      <c r="V62" s="63" t="str">
        <f>IF($N62="Yes",CRFs!$C$9,"")</f>
        <v/>
      </c>
      <c r="W62" s="63" t="str">
        <f>IF($O62="Yes",CRFs!$C$10,"")</f>
        <v/>
      </c>
      <c r="X62" s="63" t="s">
        <v>37</v>
      </c>
      <c r="Y62" s="63" t="str">
        <f>IFERROR(INDEX($P62:$W62,_xlfn.AGGREGATE(15,6,(COLUMN($P62:$W62)-COLUMN($P62)+1)/($P62:$W62&lt;&gt;""),COLUMNS($Y62:Y62))),"")</f>
        <v/>
      </c>
      <c r="Z62" s="63" t="str">
        <f>IFERROR(INDEX($P62:$W62,_xlfn.AGGREGATE(15,6,(COLUMN($P62:$W62)-COLUMN($P62)+1)/($P62:$W62&lt;&gt;""),COLUMNS($Y62:Z62))),"")</f>
        <v/>
      </c>
      <c r="AA62" s="63" t="str">
        <f>IFERROR(INDEX($P62:$W62,_xlfn.AGGREGATE(15,6,(COLUMN($P62:$W62)-COLUMN($P62)+1)/($P62:$W62&lt;&gt;""),COLUMNS($Y62:AA62))),"")</f>
        <v/>
      </c>
      <c r="AB62" s="63" t="str">
        <f>IFERROR(INDEX($P62:$W62,_xlfn.AGGREGATE(15,6,(COLUMN($P62:$W62)-COLUMN($P62)+1)/($P62:$W62&lt;&gt;""),COLUMNS($Y62:AB62))),"")</f>
        <v/>
      </c>
      <c r="AC62" s="86" t="s">
        <v>37</v>
      </c>
      <c r="AD62" s="67">
        <f>IFERROR(IF(LEFT(AE62,4)*1&lt;2022,VLOOKUP(AC62,CRFs!$C$3:$D$10,2,FALSE),IF(LEFT(AE62,4)*1&gt;=2022,VLOOKUP(AC62,CRFs!$C$3:$J$10,2+MATCH(AE62,CRFs!$E$2:$J$2,0),FALSE))),0)</f>
        <v>0</v>
      </c>
      <c r="AE62" s="66" t="str">
        <f t="shared" si="11"/>
        <v/>
      </c>
      <c r="AF62" s="66" t="str">
        <f t="shared" si="12"/>
        <v/>
      </c>
      <c r="AG62" s="68">
        <f t="shared" si="14"/>
        <v>0</v>
      </c>
      <c r="AH62" s="119" t="str">
        <f t="shared" si="13"/>
        <v/>
      </c>
    </row>
    <row r="63" spans="2:34" ht="16.2" hidden="1" customHeight="1" x14ac:dyDescent="0.25">
      <c r="B63" s="85" t="s">
        <v>126</v>
      </c>
      <c r="C63" s="87"/>
      <c r="D63" s="88"/>
      <c r="E63" s="87"/>
      <c r="F63" s="86" t="s">
        <v>37</v>
      </c>
      <c r="G63" s="86" t="s">
        <v>37</v>
      </c>
      <c r="H63" s="86" t="s">
        <v>37</v>
      </c>
      <c r="I63" s="66" t="str">
        <f t="shared" si="4"/>
        <v/>
      </c>
      <c r="J63" s="66" t="str">
        <f t="shared" si="5"/>
        <v/>
      </c>
      <c r="K63" s="66" t="str">
        <f t="shared" si="6"/>
        <v/>
      </c>
      <c r="L63" s="66" t="str">
        <f t="shared" si="7"/>
        <v/>
      </c>
      <c r="M63" s="66" t="str">
        <f t="shared" si="8"/>
        <v/>
      </c>
      <c r="N63" s="66" t="str">
        <f t="shared" si="9"/>
        <v>Insufficient Information</v>
      </c>
      <c r="O63" s="66" t="str">
        <f t="shared" si="10"/>
        <v>Insufficient Information</v>
      </c>
      <c r="P63" s="63" t="str">
        <f>IF(AND(J63&lt;&gt;"",J63&lt;=10),CRFs!$C$3,"")</f>
        <v/>
      </c>
      <c r="Q63" s="63" t="str">
        <f>IF(AND(J63&lt;&gt;"",J63&gt;=6,J63&lt;=15),CRFs!$C$4,"")</f>
        <v/>
      </c>
      <c r="R63" s="63" t="str">
        <f>IF(AND(J63&lt;&gt;"",J63&gt;=11,J63&lt;=20),CRFs!$C$5,"")</f>
        <v/>
      </c>
      <c r="S63" s="63" t="str">
        <f>IF(AND(J63&lt;&gt;"",J63&gt;=16,J63&lt;=25),CRFs!$C$6,"")</f>
        <v/>
      </c>
      <c r="T63" s="63" t="str">
        <f>IF(AND(J63&lt;&gt;"",J63&gt;=21),CRFs!$C$7,"")</f>
        <v/>
      </c>
      <c r="U63" s="63" t="str">
        <f>IF(AND(J63&lt;&gt;"",J63&gt;25),CRFs!$C$8,"")</f>
        <v/>
      </c>
      <c r="V63" s="63" t="str">
        <f>IF($N63="Yes",CRFs!$C$9,"")</f>
        <v/>
      </c>
      <c r="W63" s="63" t="str">
        <f>IF($O63="Yes",CRFs!$C$10,"")</f>
        <v/>
      </c>
      <c r="X63" s="63" t="s">
        <v>37</v>
      </c>
      <c r="Y63" s="63" t="str">
        <f>IFERROR(INDEX($P63:$W63,_xlfn.AGGREGATE(15,6,(COLUMN($P63:$W63)-COLUMN($P63)+1)/($P63:$W63&lt;&gt;""),COLUMNS($Y63:Y63))),"")</f>
        <v/>
      </c>
      <c r="Z63" s="63" t="str">
        <f>IFERROR(INDEX($P63:$W63,_xlfn.AGGREGATE(15,6,(COLUMN($P63:$W63)-COLUMN($P63)+1)/($P63:$W63&lt;&gt;""),COLUMNS($Y63:Z63))),"")</f>
        <v/>
      </c>
      <c r="AA63" s="63" t="str">
        <f>IFERROR(INDEX($P63:$W63,_xlfn.AGGREGATE(15,6,(COLUMN($P63:$W63)-COLUMN($P63)+1)/($P63:$W63&lt;&gt;""),COLUMNS($Y63:AA63))),"")</f>
        <v/>
      </c>
      <c r="AB63" s="63" t="str">
        <f>IFERROR(INDEX($P63:$W63,_xlfn.AGGREGATE(15,6,(COLUMN($P63:$W63)-COLUMN($P63)+1)/($P63:$W63&lt;&gt;""),COLUMNS($Y63:AB63))),"")</f>
        <v/>
      </c>
      <c r="AC63" s="86" t="s">
        <v>37</v>
      </c>
      <c r="AD63" s="67">
        <f>IFERROR(IF(LEFT(AE63,4)*1&lt;2022,VLOOKUP(AC63,CRFs!$C$3:$D$10,2,FALSE),IF(LEFT(AE63,4)*1&gt;=2022,VLOOKUP(AC63,CRFs!$C$3:$J$10,2+MATCH(AE63,CRFs!$E$2:$J$2,0),FALSE))),0)</f>
        <v>0</v>
      </c>
      <c r="AE63" s="66" t="str">
        <f t="shared" si="11"/>
        <v/>
      </c>
      <c r="AF63" s="66" t="str">
        <f t="shared" si="12"/>
        <v/>
      </c>
      <c r="AG63" s="68">
        <f t="shared" si="14"/>
        <v>0</v>
      </c>
      <c r="AH63" s="119" t="str">
        <f t="shared" si="13"/>
        <v/>
      </c>
    </row>
    <row r="64" spans="2:34" ht="16.2" hidden="1" customHeight="1" x14ac:dyDescent="0.25">
      <c r="B64" s="85" t="s">
        <v>127</v>
      </c>
      <c r="C64" s="87"/>
      <c r="D64" s="88"/>
      <c r="E64" s="87"/>
      <c r="F64" s="86" t="s">
        <v>37</v>
      </c>
      <c r="G64" s="86" t="s">
        <v>37</v>
      </c>
      <c r="H64" s="86" t="s">
        <v>37</v>
      </c>
      <c r="I64" s="66" t="str">
        <f t="shared" si="4"/>
        <v/>
      </c>
      <c r="J64" s="66" t="str">
        <f t="shared" si="5"/>
        <v/>
      </c>
      <c r="K64" s="66" t="str">
        <f t="shared" si="6"/>
        <v/>
      </c>
      <c r="L64" s="66" t="str">
        <f t="shared" si="7"/>
        <v/>
      </c>
      <c r="M64" s="66" t="str">
        <f t="shared" si="8"/>
        <v/>
      </c>
      <c r="N64" s="66" t="str">
        <f t="shared" si="9"/>
        <v>Insufficient Information</v>
      </c>
      <c r="O64" s="66" t="str">
        <f t="shared" si="10"/>
        <v>Insufficient Information</v>
      </c>
      <c r="P64" s="63" t="str">
        <f>IF(AND(J64&lt;&gt;"",J64&lt;=10),CRFs!$C$3,"")</f>
        <v/>
      </c>
      <c r="Q64" s="63" t="str">
        <f>IF(AND(J64&lt;&gt;"",J64&gt;=6,J64&lt;=15),CRFs!$C$4,"")</f>
        <v/>
      </c>
      <c r="R64" s="63" t="str">
        <f>IF(AND(J64&lt;&gt;"",J64&gt;=11,J64&lt;=20),CRFs!$C$5,"")</f>
        <v/>
      </c>
      <c r="S64" s="63" t="str">
        <f>IF(AND(J64&lt;&gt;"",J64&gt;=16,J64&lt;=25),CRFs!$C$6,"")</f>
        <v/>
      </c>
      <c r="T64" s="63" t="str">
        <f>IF(AND(J64&lt;&gt;"",J64&gt;=21),CRFs!$C$7,"")</f>
        <v/>
      </c>
      <c r="U64" s="63" t="str">
        <f>IF(AND(J64&lt;&gt;"",J64&gt;25),CRFs!$C$8,"")</f>
        <v/>
      </c>
      <c r="V64" s="63" t="str">
        <f>IF($N64="Yes",CRFs!$C$9,"")</f>
        <v/>
      </c>
      <c r="W64" s="63" t="str">
        <f>IF($O64="Yes",CRFs!$C$10,"")</f>
        <v/>
      </c>
      <c r="X64" s="63" t="s">
        <v>37</v>
      </c>
      <c r="Y64" s="63" t="str">
        <f>IFERROR(INDEX($P64:$W64,_xlfn.AGGREGATE(15,6,(COLUMN($P64:$W64)-COLUMN($P64)+1)/($P64:$W64&lt;&gt;""),COLUMNS($Y64:Y64))),"")</f>
        <v/>
      </c>
      <c r="Z64" s="63" t="str">
        <f>IFERROR(INDEX($P64:$W64,_xlfn.AGGREGATE(15,6,(COLUMN($P64:$W64)-COLUMN($P64)+1)/($P64:$W64&lt;&gt;""),COLUMNS($Y64:Z64))),"")</f>
        <v/>
      </c>
      <c r="AA64" s="63" t="str">
        <f>IFERROR(INDEX($P64:$W64,_xlfn.AGGREGATE(15,6,(COLUMN($P64:$W64)-COLUMN($P64)+1)/($P64:$W64&lt;&gt;""),COLUMNS($Y64:AA64))),"")</f>
        <v/>
      </c>
      <c r="AB64" s="63" t="str">
        <f>IFERROR(INDEX($P64:$W64,_xlfn.AGGREGATE(15,6,(COLUMN($P64:$W64)-COLUMN($P64)+1)/($P64:$W64&lt;&gt;""),COLUMNS($Y64:AB64))),"")</f>
        <v/>
      </c>
      <c r="AC64" s="86" t="s">
        <v>37</v>
      </c>
      <c r="AD64" s="67">
        <f>IFERROR(IF(LEFT(AE64,4)*1&lt;2022,VLOOKUP(AC64,CRFs!$C$3:$D$10,2,FALSE),IF(LEFT(AE64,4)*1&gt;=2022,VLOOKUP(AC64,CRFs!$C$3:$J$10,2+MATCH(AE64,CRFs!$E$2:$J$2,0),FALSE))),0)</f>
        <v>0</v>
      </c>
      <c r="AE64" s="66" t="str">
        <f t="shared" si="11"/>
        <v/>
      </c>
      <c r="AF64" s="66" t="str">
        <f t="shared" si="12"/>
        <v/>
      </c>
      <c r="AG64" s="68">
        <f t="shared" si="14"/>
        <v>0</v>
      </c>
      <c r="AH64" s="119" t="str">
        <f t="shared" si="13"/>
        <v/>
      </c>
    </row>
    <row r="65" spans="2:34" ht="16.2" hidden="1" customHeight="1" x14ac:dyDescent="0.25">
      <c r="B65" s="85" t="s">
        <v>128</v>
      </c>
      <c r="C65" s="87"/>
      <c r="D65" s="88"/>
      <c r="E65" s="87"/>
      <c r="F65" s="86" t="s">
        <v>37</v>
      </c>
      <c r="G65" s="86" t="s">
        <v>37</v>
      </c>
      <c r="H65" s="86" t="s">
        <v>37</v>
      </c>
      <c r="I65" s="66" t="str">
        <f t="shared" si="4"/>
        <v/>
      </c>
      <c r="J65" s="66" t="str">
        <f t="shared" si="5"/>
        <v/>
      </c>
      <c r="K65" s="66" t="str">
        <f t="shared" si="6"/>
        <v/>
      </c>
      <c r="L65" s="66" t="str">
        <f t="shared" si="7"/>
        <v/>
      </c>
      <c r="M65" s="66" t="str">
        <f t="shared" si="8"/>
        <v/>
      </c>
      <c r="N65" s="66" t="str">
        <f t="shared" si="9"/>
        <v>Insufficient Information</v>
      </c>
      <c r="O65" s="66" t="str">
        <f t="shared" si="10"/>
        <v>Insufficient Information</v>
      </c>
      <c r="P65" s="63" t="str">
        <f>IF(AND(J65&lt;&gt;"",J65&lt;=10),CRFs!$C$3,"")</f>
        <v/>
      </c>
      <c r="Q65" s="63" t="str">
        <f>IF(AND(J65&lt;&gt;"",J65&gt;=6,J65&lt;=15),CRFs!$C$4,"")</f>
        <v/>
      </c>
      <c r="R65" s="63" t="str">
        <f>IF(AND(J65&lt;&gt;"",J65&gt;=11,J65&lt;=20),CRFs!$C$5,"")</f>
        <v/>
      </c>
      <c r="S65" s="63" t="str">
        <f>IF(AND(J65&lt;&gt;"",J65&gt;=16,J65&lt;=25),CRFs!$C$6,"")</f>
        <v/>
      </c>
      <c r="T65" s="63" t="str">
        <f>IF(AND(J65&lt;&gt;"",J65&gt;=21),CRFs!$C$7,"")</f>
        <v/>
      </c>
      <c r="U65" s="63" t="str">
        <f>IF(AND(J65&lt;&gt;"",J65&gt;25),CRFs!$C$8,"")</f>
        <v/>
      </c>
      <c r="V65" s="63" t="str">
        <f>IF($N65="Yes",CRFs!$C$9,"")</f>
        <v/>
      </c>
      <c r="W65" s="63" t="str">
        <f>IF($O65="Yes",CRFs!$C$10,"")</f>
        <v/>
      </c>
      <c r="X65" s="63" t="s">
        <v>37</v>
      </c>
      <c r="Y65" s="63" t="str">
        <f>IFERROR(INDEX($P65:$W65,_xlfn.AGGREGATE(15,6,(COLUMN($P65:$W65)-COLUMN($P65)+1)/($P65:$W65&lt;&gt;""),COLUMNS($Y65:Y65))),"")</f>
        <v/>
      </c>
      <c r="Z65" s="63" t="str">
        <f>IFERROR(INDEX($P65:$W65,_xlfn.AGGREGATE(15,6,(COLUMN($P65:$W65)-COLUMN($P65)+1)/($P65:$W65&lt;&gt;""),COLUMNS($Y65:Z65))),"")</f>
        <v/>
      </c>
      <c r="AA65" s="63" t="str">
        <f>IFERROR(INDEX($P65:$W65,_xlfn.AGGREGATE(15,6,(COLUMN($P65:$W65)-COLUMN($P65)+1)/($P65:$W65&lt;&gt;""),COLUMNS($Y65:AA65))),"")</f>
        <v/>
      </c>
      <c r="AB65" s="63" t="str">
        <f>IFERROR(INDEX($P65:$W65,_xlfn.AGGREGATE(15,6,(COLUMN($P65:$W65)-COLUMN($P65)+1)/($P65:$W65&lt;&gt;""),COLUMNS($Y65:AB65))),"")</f>
        <v/>
      </c>
      <c r="AC65" s="86" t="s">
        <v>37</v>
      </c>
      <c r="AD65" s="67">
        <f>IFERROR(IF(LEFT(AE65,4)*1&lt;2022,VLOOKUP(AC65,CRFs!$C$3:$D$10,2,FALSE),IF(LEFT(AE65,4)*1&gt;=2022,VLOOKUP(AC65,CRFs!$C$3:$J$10,2+MATCH(AE65,CRFs!$E$2:$J$2,0),FALSE))),0)</f>
        <v>0</v>
      </c>
      <c r="AE65" s="66" t="str">
        <f t="shared" si="11"/>
        <v/>
      </c>
      <c r="AF65" s="66" t="str">
        <f t="shared" si="12"/>
        <v/>
      </c>
      <c r="AG65" s="68">
        <f t="shared" si="14"/>
        <v>0</v>
      </c>
      <c r="AH65" s="119" t="str">
        <f t="shared" si="13"/>
        <v/>
      </c>
    </row>
    <row r="66" spans="2:34" ht="16.2" hidden="1" customHeight="1" x14ac:dyDescent="0.25">
      <c r="B66" s="85" t="s">
        <v>129</v>
      </c>
      <c r="C66" s="87"/>
      <c r="D66" s="88"/>
      <c r="E66" s="87"/>
      <c r="F66" s="86" t="s">
        <v>37</v>
      </c>
      <c r="G66" s="86" t="s">
        <v>37</v>
      </c>
      <c r="H66" s="86" t="s">
        <v>37</v>
      </c>
      <c r="I66" s="66" t="str">
        <f t="shared" si="4"/>
        <v/>
      </c>
      <c r="J66" s="66" t="str">
        <f t="shared" si="5"/>
        <v/>
      </c>
      <c r="K66" s="66" t="str">
        <f t="shared" si="6"/>
        <v/>
      </c>
      <c r="L66" s="66" t="str">
        <f t="shared" si="7"/>
        <v/>
      </c>
      <c r="M66" s="66" t="str">
        <f t="shared" si="8"/>
        <v/>
      </c>
      <c r="N66" s="66" t="str">
        <f t="shared" si="9"/>
        <v>Insufficient Information</v>
      </c>
      <c r="O66" s="66" t="str">
        <f t="shared" si="10"/>
        <v>Insufficient Information</v>
      </c>
      <c r="P66" s="63" t="str">
        <f>IF(AND(J66&lt;&gt;"",J66&lt;=10),CRFs!$C$3,"")</f>
        <v/>
      </c>
      <c r="Q66" s="63" t="str">
        <f>IF(AND(J66&lt;&gt;"",J66&gt;=6,J66&lt;=15),CRFs!$C$4,"")</f>
        <v/>
      </c>
      <c r="R66" s="63" t="str">
        <f>IF(AND(J66&lt;&gt;"",J66&gt;=11,J66&lt;=20),CRFs!$C$5,"")</f>
        <v/>
      </c>
      <c r="S66" s="63" t="str">
        <f>IF(AND(J66&lt;&gt;"",J66&gt;=16,J66&lt;=25),CRFs!$C$6,"")</f>
        <v/>
      </c>
      <c r="T66" s="63" t="str">
        <f>IF(AND(J66&lt;&gt;"",J66&gt;=21),CRFs!$C$7,"")</f>
        <v/>
      </c>
      <c r="U66" s="63" t="str">
        <f>IF(AND(J66&lt;&gt;"",J66&gt;25),CRFs!$C$8,"")</f>
        <v/>
      </c>
      <c r="V66" s="63" t="str">
        <f>IF($N66="Yes",CRFs!$C$9,"")</f>
        <v/>
      </c>
      <c r="W66" s="63" t="str">
        <f>IF($O66="Yes",CRFs!$C$10,"")</f>
        <v/>
      </c>
      <c r="X66" s="63" t="s">
        <v>37</v>
      </c>
      <c r="Y66" s="63" t="str">
        <f>IFERROR(INDEX($P66:$W66,_xlfn.AGGREGATE(15,6,(COLUMN($P66:$W66)-COLUMN($P66)+1)/($P66:$W66&lt;&gt;""),COLUMNS($Y66:Y66))),"")</f>
        <v/>
      </c>
      <c r="Z66" s="63" t="str">
        <f>IFERROR(INDEX($P66:$W66,_xlfn.AGGREGATE(15,6,(COLUMN($P66:$W66)-COLUMN($P66)+1)/($P66:$W66&lt;&gt;""),COLUMNS($Y66:Z66))),"")</f>
        <v/>
      </c>
      <c r="AA66" s="63" t="str">
        <f>IFERROR(INDEX($P66:$W66,_xlfn.AGGREGATE(15,6,(COLUMN($P66:$W66)-COLUMN($P66)+1)/($P66:$W66&lt;&gt;""),COLUMNS($Y66:AA66))),"")</f>
        <v/>
      </c>
      <c r="AB66" s="63" t="str">
        <f>IFERROR(INDEX($P66:$W66,_xlfn.AGGREGATE(15,6,(COLUMN($P66:$W66)-COLUMN($P66)+1)/($P66:$W66&lt;&gt;""),COLUMNS($Y66:AB66))),"")</f>
        <v/>
      </c>
      <c r="AC66" s="86" t="s">
        <v>37</v>
      </c>
      <c r="AD66" s="67">
        <f>IFERROR(IF(LEFT(AE66,4)*1&lt;2022,VLOOKUP(AC66,CRFs!$C$3:$D$10,2,FALSE),IF(LEFT(AE66,4)*1&gt;=2022,VLOOKUP(AC66,CRFs!$C$3:$J$10,2+MATCH(AE66,CRFs!$E$2:$J$2,0),FALSE))),0)</f>
        <v>0</v>
      </c>
      <c r="AE66" s="66" t="str">
        <f t="shared" si="11"/>
        <v/>
      </c>
      <c r="AF66" s="66" t="str">
        <f t="shared" si="12"/>
        <v/>
      </c>
      <c r="AG66" s="68">
        <f t="shared" si="14"/>
        <v>0</v>
      </c>
      <c r="AH66" s="119" t="str">
        <f t="shared" si="13"/>
        <v/>
      </c>
    </row>
    <row r="67" spans="2:34" ht="16.2" hidden="1" customHeight="1" x14ac:dyDescent="0.25">
      <c r="B67" s="85" t="s">
        <v>130</v>
      </c>
      <c r="C67" s="87"/>
      <c r="D67" s="88"/>
      <c r="E67" s="87"/>
      <c r="F67" s="86" t="s">
        <v>37</v>
      </c>
      <c r="G67" s="86" t="s">
        <v>37</v>
      </c>
      <c r="H67" s="86" t="s">
        <v>37</v>
      </c>
      <c r="I67" s="66" t="str">
        <f t="shared" si="4"/>
        <v/>
      </c>
      <c r="J67" s="66" t="str">
        <f t="shared" si="5"/>
        <v/>
      </c>
      <c r="K67" s="66" t="str">
        <f t="shared" si="6"/>
        <v/>
      </c>
      <c r="L67" s="66" t="str">
        <f t="shared" si="7"/>
        <v/>
      </c>
      <c r="M67" s="66" t="str">
        <f t="shared" si="8"/>
        <v/>
      </c>
      <c r="N67" s="66" t="str">
        <f t="shared" si="9"/>
        <v>Insufficient Information</v>
      </c>
      <c r="O67" s="66" t="str">
        <f t="shared" si="10"/>
        <v>Insufficient Information</v>
      </c>
      <c r="P67" s="63" t="str">
        <f>IF(AND(J67&lt;&gt;"",J67&lt;=10),CRFs!$C$3,"")</f>
        <v/>
      </c>
      <c r="Q67" s="63" t="str">
        <f>IF(AND(J67&lt;&gt;"",J67&gt;=6,J67&lt;=15),CRFs!$C$4,"")</f>
        <v/>
      </c>
      <c r="R67" s="63" t="str">
        <f>IF(AND(J67&lt;&gt;"",J67&gt;=11,J67&lt;=20),CRFs!$C$5,"")</f>
        <v/>
      </c>
      <c r="S67" s="63" t="str">
        <f>IF(AND(J67&lt;&gt;"",J67&gt;=16,J67&lt;=25),CRFs!$C$6,"")</f>
        <v/>
      </c>
      <c r="T67" s="63" t="str">
        <f>IF(AND(J67&lt;&gt;"",J67&gt;=21),CRFs!$C$7,"")</f>
        <v/>
      </c>
      <c r="U67" s="63" t="str">
        <f>IF(AND(J67&lt;&gt;"",J67&gt;25),CRFs!$C$8,"")</f>
        <v/>
      </c>
      <c r="V67" s="63" t="str">
        <f>IF($N67="Yes",CRFs!$C$9,"")</f>
        <v/>
      </c>
      <c r="W67" s="63" t="str">
        <f>IF($O67="Yes",CRFs!$C$10,"")</f>
        <v/>
      </c>
      <c r="X67" s="63" t="s">
        <v>37</v>
      </c>
      <c r="Y67" s="63" t="str">
        <f>IFERROR(INDEX($P67:$W67,_xlfn.AGGREGATE(15,6,(COLUMN($P67:$W67)-COLUMN($P67)+1)/($P67:$W67&lt;&gt;""),COLUMNS($Y67:Y67))),"")</f>
        <v/>
      </c>
      <c r="Z67" s="63" t="str">
        <f>IFERROR(INDEX($P67:$W67,_xlfn.AGGREGATE(15,6,(COLUMN($P67:$W67)-COLUMN($P67)+1)/($P67:$W67&lt;&gt;""),COLUMNS($Y67:Z67))),"")</f>
        <v/>
      </c>
      <c r="AA67" s="63" t="str">
        <f>IFERROR(INDEX($P67:$W67,_xlfn.AGGREGATE(15,6,(COLUMN($P67:$W67)-COLUMN($P67)+1)/($P67:$W67&lt;&gt;""),COLUMNS($Y67:AA67))),"")</f>
        <v/>
      </c>
      <c r="AB67" s="63" t="str">
        <f>IFERROR(INDEX($P67:$W67,_xlfn.AGGREGATE(15,6,(COLUMN($P67:$W67)-COLUMN($P67)+1)/($P67:$W67&lt;&gt;""),COLUMNS($Y67:AB67))),"")</f>
        <v/>
      </c>
      <c r="AC67" s="86" t="s">
        <v>37</v>
      </c>
      <c r="AD67" s="67">
        <f>IFERROR(IF(LEFT(AE67,4)*1&lt;2022,VLOOKUP(AC67,CRFs!$C$3:$D$10,2,FALSE),IF(LEFT(AE67,4)*1&gt;=2022,VLOOKUP(AC67,CRFs!$C$3:$J$10,2+MATCH(AE67,CRFs!$E$2:$J$2,0),FALSE))),0)</f>
        <v>0</v>
      </c>
      <c r="AE67" s="66" t="str">
        <f t="shared" si="11"/>
        <v/>
      </c>
      <c r="AF67" s="66" t="str">
        <f t="shared" si="12"/>
        <v/>
      </c>
      <c r="AG67" s="68">
        <f t="shared" si="14"/>
        <v>0</v>
      </c>
      <c r="AH67" s="119" t="str">
        <f t="shared" si="13"/>
        <v/>
      </c>
    </row>
    <row r="68" spans="2:34" ht="16.2" hidden="1" customHeight="1" x14ac:dyDescent="0.25">
      <c r="B68" s="85" t="s">
        <v>131</v>
      </c>
      <c r="C68" s="87"/>
      <c r="D68" s="88"/>
      <c r="E68" s="87"/>
      <c r="F68" s="86" t="s">
        <v>37</v>
      </c>
      <c r="G68" s="86" t="s">
        <v>37</v>
      </c>
      <c r="H68" s="86" t="s">
        <v>37</v>
      </c>
      <c r="I68" s="66" t="str">
        <f t="shared" si="4"/>
        <v/>
      </c>
      <c r="J68" s="66" t="str">
        <f t="shared" si="5"/>
        <v/>
      </c>
      <c r="K68" s="66" t="str">
        <f t="shared" si="6"/>
        <v/>
      </c>
      <c r="L68" s="66" t="str">
        <f t="shared" si="7"/>
        <v/>
      </c>
      <c r="M68" s="66" t="str">
        <f t="shared" si="8"/>
        <v/>
      </c>
      <c r="N68" s="66" t="str">
        <f t="shared" si="9"/>
        <v>Insufficient Information</v>
      </c>
      <c r="O68" s="66" t="str">
        <f t="shared" si="10"/>
        <v>Insufficient Information</v>
      </c>
      <c r="P68" s="63" t="str">
        <f>IF(AND(J68&lt;&gt;"",J68&lt;=10),CRFs!$C$3,"")</f>
        <v/>
      </c>
      <c r="Q68" s="63" t="str">
        <f>IF(AND(J68&lt;&gt;"",J68&gt;=6,J68&lt;=15),CRFs!$C$4,"")</f>
        <v/>
      </c>
      <c r="R68" s="63" t="str">
        <f>IF(AND(J68&lt;&gt;"",J68&gt;=11,J68&lt;=20),CRFs!$C$5,"")</f>
        <v/>
      </c>
      <c r="S68" s="63" t="str">
        <f>IF(AND(J68&lt;&gt;"",J68&gt;=16,J68&lt;=25),CRFs!$C$6,"")</f>
        <v/>
      </c>
      <c r="T68" s="63" t="str">
        <f>IF(AND(J68&lt;&gt;"",J68&gt;=21),CRFs!$C$7,"")</f>
        <v/>
      </c>
      <c r="U68" s="63" t="str">
        <f>IF(AND(J68&lt;&gt;"",J68&gt;25),CRFs!$C$8,"")</f>
        <v/>
      </c>
      <c r="V68" s="63" t="str">
        <f>IF($N68="Yes",CRFs!$C$9,"")</f>
        <v/>
      </c>
      <c r="W68" s="63" t="str">
        <f>IF($O68="Yes",CRFs!$C$10,"")</f>
        <v/>
      </c>
      <c r="X68" s="63" t="s">
        <v>37</v>
      </c>
      <c r="Y68" s="63" t="str">
        <f>IFERROR(INDEX($P68:$W68,_xlfn.AGGREGATE(15,6,(COLUMN($P68:$W68)-COLUMN($P68)+1)/($P68:$W68&lt;&gt;""),COLUMNS($Y68:Y68))),"")</f>
        <v/>
      </c>
      <c r="Z68" s="63" t="str">
        <f>IFERROR(INDEX($P68:$W68,_xlfn.AGGREGATE(15,6,(COLUMN($P68:$W68)-COLUMN($P68)+1)/($P68:$W68&lt;&gt;""),COLUMNS($Y68:Z68))),"")</f>
        <v/>
      </c>
      <c r="AA68" s="63" t="str">
        <f>IFERROR(INDEX($P68:$W68,_xlfn.AGGREGATE(15,6,(COLUMN($P68:$W68)-COLUMN($P68)+1)/($P68:$W68&lt;&gt;""),COLUMNS($Y68:AA68))),"")</f>
        <v/>
      </c>
      <c r="AB68" s="63" t="str">
        <f>IFERROR(INDEX($P68:$W68,_xlfn.AGGREGATE(15,6,(COLUMN($P68:$W68)-COLUMN($P68)+1)/($P68:$W68&lt;&gt;""),COLUMNS($Y68:AB68))),"")</f>
        <v/>
      </c>
      <c r="AC68" s="86" t="s">
        <v>37</v>
      </c>
      <c r="AD68" s="67">
        <f>IFERROR(IF(LEFT(AE68,4)*1&lt;2022,VLOOKUP(AC68,CRFs!$C$3:$D$10,2,FALSE),IF(LEFT(AE68,4)*1&gt;=2022,VLOOKUP(AC68,CRFs!$C$3:$J$10,2+MATCH(AE68,CRFs!$E$2:$J$2,0),FALSE))),0)</f>
        <v>0</v>
      </c>
      <c r="AE68" s="66" t="str">
        <f t="shared" si="11"/>
        <v/>
      </c>
      <c r="AF68" s="66" t="str">
        <f t="shared" si="12"/>
        <v/>
      </c>
      <c r="AG68" s="68">
        <f t="shared" si="14"/>
        <v>0</v>
      </c>
      <c r="AH68" s="119" t="str">
        <f t="shared" si="13"/>
        <v/>
      </c>
    </row>
    <row r="69" spans="2:34" ht="16.2" hidden="1" customHeight="1" x14ac:dyDescent="0.25">
      <c r="B69" s="85" t="s">
        <v>132</v>
      </c>
      <c r="C69" s="87"/>
      <c r="D69" s="88"/>
      <c r="E69" s="87"/>
      <c r="F69" s="86" t="s">
        <v>37</v>
      </c>
      <c r="G69" s="86" t="s">
        <v>37</v>
      </c>
      <c r="H69" s="86" t="s">
        <v>37</v>
      </c>
      <c r="I69" s="66" t="str">
        <f t="shared" si="4"/>
        <v/>
      </c>
      <c r="J69" s="66" t="str">
        <f t="shared" si="5"/>
        <v/>
      </c>
      <c r="K69" s="66" t="str">
        <f t="shared" si="6"/>
        <v/>
      </c>
      <c r="L69" s="66" t="str">
        <f t="shared" si="7"/>
        <v/>
      </c>
      <c r="M69" s="66" t="str">
        <f t="shared" si="8"/>
        <v/>
      </c>
      <c r="N69" s="66" t="str">
        <f t="shared" si="9"/>
        <v>Insufficient Information</v>
      </c>
      <c r="O69" s="66" t="str">
        <f t="shared" si="10"/>
        <v>Insufficient Information</v>
      </c>
      <c r="P69" s="63" t="str">
        <f>IF(AND(J69&lt;&gt;"",J69&lt;=10),CRFs!$C$3,"")</f>
        <v/>
      </c>
      <c r="Q69" s="63" t="str">
        <f>IF(AND(J69&lt;&gt;"",J69&gt;=6,J69&lt;=15),CRFs!$C$4,"")</f>
        <v/>
      </c>
      <c r="R69" s="63" t="str">
        <f>IF(AND(J69&lt;&gt;"",J69&gt;=11,J69&lt;=20),CRFs!$C$5,"")</f>
        <v/>
      </c>
      <c r="S69" s="63" t="str">
        <f>IF(AND(J69&lt;&gt;"",J69&gt;=16,J69&lt;=25),CRFs!$C$6,"")</f>
        <v/>
      </c>
      <c r="T69" s="63" t="str">
        <f>IF(AND(J69&lt;&gt;"",J69&gt;=21),CRFs!$C$7,"")</f>
        <v/>
      </c>
      <c r="U69" s="63" t="str">
        <f>IF(AND(J69&lt;&gt;"",J69&gt;25),CRFs!$C$8,"")</f>
        <v/>
      </c>
      <c r="V69" s="63" t="str">
        <f>IF($N69="Yes",CRFs!$C$9,"")</f>
        <v/>
      </c>
      <c r="W69" s="63" t="str">
        <f>IF($O69="Yes",CRFs!$C$10,"")</f>
        <v/>
      </c>
      <c r="X69" s="63" t="s">
        <v>37</v>
      </c>
      <c r="Y69" s="63" t="str">
        <f>IFERROR(INDEX($P69:$W69,_xlfn.AGGREGATE(15,6,(COLUMN($P69:$W69)-COLUMN($P69)+1)/($P69:$W69&lt;&gt;""),COLUMNS($Y69:Y69))),"")</f>
        <v/>
      </c>
      <c r="Z69" s="63" t="str">
        <f>IFERROR(INDEX($P69:$W69,_xlfn.AGGREGATE(15,6,(COLUMN($P69:$W69)-COLUMN($P69)+1)/($P69:$W69&lt;&gt;""),COLUMNS($Y69:Z69))),"")</f>
        <v/>
      </c>
      <c r="AA69" s="63" t="str">
        <f>IFERROR(INDEX($P69:$W69,_xlfn.AGGREGATE(15,6,(COLUMN($P69:$W69)-COLUMN($P69)+1)/($P69:$W69&lt;&gt;""),COLUMNS($Y69:AA69))),"")</f>
        <v/>
      </c>
      <c r="AB69" s="63" t="str">
        <f>IFERROR(INDEX($P69:$W69,_xlfn.AGGREGATE(15,6,(COLUMN($P69:$W69)-COLUMN($P69)+1)/($P69:$W69&lt;&gt;""),COLUMNS($Y69:AB69))),"")</f>
        <v/>
      </c>
      <c r="AC69" s="86" t="s">
        <v>37</v>
      </c>
      <c r="AD69" s="67">
        <f>IFERROR(IF(LEFT(AE69,4)*1&lt;2022,VLOOKUP(AC69,CRFs!$C$3:$D$10,2,FALSE),IF(LEFT(AE69,4)*1&gt;=2022,VLOOKUP(AC69,CRFs!$C$3:$J$10,2+MATCH(AE69,CRFs!$E$2:$J$2,0),FALSE))),0)</f>
        <v>0</v>
      </c>
      <c r="AE69" s="66" t="str">
        <f t="shared" si="11"/>
        <v/>
      </c>
      <c r="AF69" s="66" t="str">
        <f t="shared" si="12"/>
        <v/>
      </c>
      <c r="AG69" s="68">
        <f t="shared" si="14"/>
        <v>0</v>
      </c>
      <c r="AH69" s="119" t="str">
        <f t="shared" si="13"/>
        <v/>
      </c>
    </row>
    <row r="70" spans="2:34" ht="16.2" hidden="1" customHeight="1" x14ac:dyDescent="0.25">
      <c r="B70" s="85" t="s">
        <v>133</v>
      </c>
      <c r="C70" s="87"/>
      <c r="D70" s="88"/>
      <c r="E70" s="87"/>
      <c r="F70" s="86" t="s">
        <v>37</v>
      </c>
      <c r="G70" s="86" t="s">
        <v>37</v>
      </c>
      <c r="H70" s="86" t="s">
        <v>37</v>
      </c>
      <c r="I70" s="66" t="str">
        <f t="shared" si="4"/>
        <v/>
      </c>
      <c r="J70" s="66" t="str">
        <f t="shared" si="5"/>
        <v/>
      </c>
      <c r="K70" s="66" t="str">
        <f t="shared" si="6"/>
        <v/>
      </c>
      <c r="L70" s="66" t="str">
        <f t="shared" si="7"/>
        <v/>
      </c>
      <c r="M70" s="66" t="str">
        <f t="shared" si="8"/>
        <v/>
      </c>
      <c r="N70" s="66" t="str">
        <f t="shared" si="9"/>
        <v>Insufficient Information</v>
      </c>
      <c r="O70" s="66" t="str">
        <f t="shared" si="10"/>
        <v>Insufficient Information</v>
      </c>
      <c r="P70" s="63" t="str">
        <f>IF(AND(J70&lt;&gt;"",J70&lt;=10),CRFs!$C$3,"")</f>
        <v/>
      </c>
      <c r="Q70" s="63" t="str">
        <f>IF(AND(J70&lt;&gt;"",J70&gt;=6,J70&lt;=15),CRFs!$C$4,"")</f>
        <v/>
      </c>
      <c r="R70" s="63" t="str">
        <f>IF(AND(J70&lt;&gt;"",J70&gt;=11,J70&lt;=20),CRFs!$C$5,"")</f>
        <v/>
      </c>
      <c r="S70" s="63" t="str">
        <f>IF(AND(J70&lt;&gt;"",J70&gt;=16,J70&lt;=25),CRFs!$C$6,"")</f>
        <v/>
      </c>
      <c r="T70" s="63" t="str">
        <f>IF(AND(J70&lt;&gt;"",J70&gt;=21),CRFs!$C$7,"")</f>
        <v/>
      </c>
      <c r="U70" s="63" t="str">
        <f>IF(AND(J70&lt;&gt;"",J70&gt;25),CRFs!$C$8,"")</f>
        <v/>
      </c>
      <c r="V70" s="63" t="str">
        <f>IF($N70="Yes",CRFs!$C$9,"")</f>
        <v/>
      </c>
      <c r="W70" s="63" t="str">
        <f>IF($O70="Yes",CRFs!$C$10,"")</f>
        <v/>
      </c>
      <c r="X70" s="63" t="s">
        <v>37</v>
      </c>
      <c r="Y70" s="63" t="str">
        <f>IFERROR(INDEX($P70:$W70,_xlfn.AGGREGATE(15,6,(COLUMN($P70:$W70)-COLUMN($P70)+1)/($P70:$W70&lt;&gt;""),COLUMNS($Y70:Y70))),"")</f>
        <v/>
      </c>
      <c r="Z70" s="63" t="str">
        <f>IFERROR(INDEX($P70:$W70,_xlfn.AGGREGATE(15,6,(COLUMN($P70:$W70)-COLUMN($P70)+1)/($P70:$W70&lt;&gt;""),COLUMNS($Y70:Z70))),"")</f>
        <v/>
      </c>
      <c r="AA70" s="63" t="str">
        <f>IFERROR(INDEX($P70:$W70,_xlfn.AGGREGATE(15,6,(COLUMN($P70:$W70)-COLUMN($P70)+1)/($P70:$W70&lt;&gt;""),COLUMNS($Y70:AA70))),"")</f>
        <v/>
      </c>
      <c r="AB70" s="63" t="str">
        <f>IFERROR(INDEX($P70:$W70,_xlfn.AGGREGATE(15,6,(COLUMN($P70:$W70)-COLUMN($P70)+1)/($P70:$W70&lt;&gt;""),COLUMNS($Y70:AB70))),"")</f>
        <v/>
      </c>
      <c r="AC70" s="86" t="s">
        <v>37</v>
      </c>
      <c r="AD70" s="67">
        <f>IFERROR(IF(LEFT(AE70,4)*1&lt;2022,VLOOKUP(AC70,CRFs!$C$3:$D$10,2,FALSE),IF(LEFT(AE70,4)*1&gt;=2022,VLOOKUP(AC70,CRFs!$C$3:$J$10,2+MATCH(AE70,CRFs!$E$2:$J$2,0),FALSE))),0)</f>
        <v>0</v>
      </c>
      <c r="AE70" s="66" t="str">
        <f t="shared" si="11"/>
        <v/>
      </c>
      <c r="AF70" s="66" t="str">
        <f t="shared" si="12"/>
        <v/>
      </c>
      <c r="AG70" s="68">
        <f t="shared" si="14"/>
        <v>0</v>
      </c>
      <c r="AH70" s="119" t="str">
        <f t="shared" si="13"/>
        <v/>
      </c>
    </row>
    <row r="71" spans="2:34" ht="16.2" hidden="1" customHeight="1" x14ac:dyDescent="0.25">
      <c r="B71" s="85" t="s">
        <v>134</v>
      </c>
      <c r="C71" s="87"/>
      <c r="D71" s="88"/>
      <c r="E71" s="87"/>
      <c r="F71" s="86" t="s">
        <v>37</v>
      </c>
      <c r="G71" s="86" t="s">
        <v>37</v>
      </c>
      <c r="H71" s="86" t="s">
        <v>37</v>
      </c>
      <c r="I71" s="66" t="str">
        <f t="shared" si="4"/>
        <v/>
      </c>
      <c r="J71" s="66" t="str">
        <f t="shared" si="5"/>
        <v/>
      </c>
      <c r="K71" s="66" t="str">
        <f t="shared" si="6"/>
        <v/>
      </c>
      <c r="L71" s="66" t="str">
        <f t="shared" si="7"/>
        <v/>
      </c>
      <c r="M71" s="66" t="str">
        <f t="shared" si="8"/>
        <v/>
      </c>
      <c r="N71" s="66" t="str">
        <f t="shared" si="9"/>
        <v>Insufficient Information</v>
      </c>
      <c r="O71" s="66" t="str">
        <f t="shared" si="10"/>
        <v>Insufficient Information</v>
      </c>
      <c r="P71" s="63" t="str">
        <f>IF(AND(J71&lt;&gt;"",J71&lt;=10),CRFs!$C$3,"")</f>
        <v/>
      </c>
      <c r="Q71" s="63" t="str">
        <f>IF(AND(J71&lt;&gt;"",J71&gt;=6,J71&lt;=15),CRFs!$C$4,"")</f>
        <v/>
      </c>
      <c r="R71" s="63" t="str">
        <f>IF(AND(J71&lt;&gt;"",J71&gt;=11,J71&lt;=20),CRFs!$C$5,"")</f>
        <v/>
      </c>
      <c r="S71" s="63" t="str">
        <f>IF(AND(J71&lt;&gt;"",J71&gt;=16,J71&lt;=25),CRFs!$C$6,"")</f>
        <v/>
      </c>
      <c r="T71" s="63" t="str">
        <f>IF(AND(J71&lt;&gt;"",J71&gt;=21),CRFs!$C$7,"")</f>
        <v/>
      </c>
      <c r="U71" s="63" t="str">
        <f>IF(AND(J71&lt;&gt;"",J71&gt;25),CRFs!$C$8,"")</f>
        <v/>
      </c>
      <c r="V71" s="63" t="str">
        <f>IF($N71="Yes",CRFs!$C$9,"")</f>
        <v/>
      </c>
      <c r="W71" s="63" t="str">
        <f>IF($O71="Yes",CRFs!$C$10,"")</f>
        <v/>
      </c>
      <c r="X71" s="63" t="s">
        <v>37</v>
      </c>
      <c r="Y71" s="63" t="str">
        <f>IFERROR(INDEX($P71:$W71,_xlfn.AGGREGATE(15,6,(COLUMN($P71:$W71)-COLUMN($P71)+1)/($P71:$W71&lt;&gt;""),COLUMNS($Y71:Y71))),"")</f>
        <v/>
      </c>
      <c r="Z71" s="63" t="str">
        <f>IFERROR(INDEX($P71:$W71,_xlfn.AGGREGATE(15,6,(COLUMN($P71:$W71)-COLUMN($P71)+1)/($P71:$W71&lt;&gt;""),COLUMNS($Y71:Z71))),"")</f>
        <v/>
      </c>
      <c r="AA71" s="63" t="str">
        <f>IFERROR(INDEX($P71:$W71,_xlfn.AGGREGATE(15,6,(COLUMN($P71:$W71)-COLUMN($P71)+1)/($P71:$W71&lt;&gt;""),COLUMNS($Y71:AA71))),"")</f>
        <v/>
      </c>
      <c r="AB71" s="63" t="str">
        <f>IFERROR(INDEX($P71:$W71,_xlfn.AGGREGATE(15,6,(COLUMN($P71:$W71)-COLUMN($P71)+1)/($P71:$W71&lt;&gt;""),COLUMNS($Y71:AB71))),"")</f>
        <v/>
      </c>
      <c r="AC71" s="86" t="s">
        <v>37</v>
      </c>
      <c r="AD71" s="67">
        <f>IFERROR(IF(LEFT(AE71,4)*1&lt;2022,VLOOKUP(AC71,CRFs!$C$3:$D$10,2,FALSE),IF(LEFT(AE71,4)*1&gt;=2022,VLOOKUP(AC71,CRFs!$C$3:$J$10,2+MATCH(AE71,CRFs!$E$2:$J$2,0),FALSE))),0)</f>
        <v>0</v>
      </c>
      <c r="AE71" s="66" t="str">
        <f t="shared" si="11"/>
        <v/>
      </c>
      <c r="AF71" s="66" t="str">
        <f t="shared" si="12"/>
        <v/>
      </c>
      <c r="AG71" s="68">
        <f t="shared" si="14"/>
        <v>0</v>
      </c>
      <c r="AH71" s="119" t="str">
        <f t="shared" si="13"/>
        <v/>
      </c>
    </row>
    <row r="72" spans="2:34" ht="16.2" hidden="1" customHeight="1" x14ac:dyDescent="0.25">
      <c r="B72" s="85" t="s">
        <v>135</v>
      </c>
      <c r="C72" s="87"/>
      <c r="D72" s="88"/>
      <c r="E72" s="87"/>
      <c r="F72" s="86" t="s">
        <v>37</v>
      </c>
      <c r="G72" s="86" t="s">
        <v>37</v>
      </c>
      <c r="H72" s="86" t="s">
        <v>37</v>
      </c>
      <c r="I72" s="66" t="str">
        <f t="shared" si="4"/>
        <v/>
      </c>
      <c r="J72" s="66" t="str">
        <f t="shared" si="5"/>
        <v/>
      </c>
      <c r="K72" s="66" t="str">
        <f t="shared" si="6"/>
        <v/>
      </c>
      <c r="L72" s="66" t="str">
        <f t="shared" si="7"/>
        <v/>
      </c>
      <c r="M72" s="66" t="str">
        <f t="shared" si="8"/>
        <v/>
      </c>
      <c r="N72" s="66" t="str">
        <f t="shared" si="9"/>
        <v>Insufficient Information</v>
      </c>
      <c r="O72" s="66" t="str">
        <f t="shared" si="10"/>
        <v>Insufficient Information</v>
      </c>
      <c r="P72" s="63" t="str">
        <f>IF(AND(J72&lt;&gt;"",J72&lt;=10),CRFs!$C$3,"")</f>
        <v/>
      </c>
      <c r="Q72" s="63" t="str">
        <f>IF(AND(J72&lt;&gt;"",J72&gt;=6,J72&lt;=15),CRFs!$C$4,"")</f>
        <v/>
      </c>
      <c r="R72" s="63" t="str">
        <f>IF(AND(J72&lt;&gt;"",J72&gt;=11,J72&lt;=20),CRFs!$C$5,"")</f>
        <v/>
      </c>
      <c r="S72" s="63" t="str">
        <f>IF(AND(J72&lt;&gt;"",J72&gt;=16,J72&lt;=25),CRFs!$C$6,"")</f>
        <v/>
      </c>
      <c r="T72" s="63" t="str">
        <f>IF(AND(J72&lt;&gt;"",J72&gt;=21),CRFs!$C$7,"")</f>
        <v/>
      </c>
      <c r="U72" s="63" t="str">
        <f>IF(AND(J72&lt;&gt;"",J72&gt;25),CRFs!$C$8,"")</f>
        <v/>
      </c>
      <c r="V72" s="63" t="str">
        <f>IF($N72="Yes",CRFs!$C$9,"")</f>
        <v/>
      </c>
      <c r="W72" s="63" t="str">
        <f>IF($O72="Yes",CRFs!$C$10,"")</f>
        <v/>
      </c>
      <c r="X72" s="63" t="s">
        <v>37</v>
      </c>
      <c r="Y72" s="63" t="str">
        <f>IFERROR(INDEX($P72:$W72,_xlfn.AGGREGATE(15,6,(COLUMN($P72:$W72)-COLUMN($P72)+1)/($P72:$W72&lt;&gt;""),COLUMNS($Y72:Y72))),"")</f>
        <v/>
      </c>
      <c r="Z72" s="63" t="str">
        <f>IFERROR(INDEX($P72:$W72,_xlfn.AGGREGATE(15,6,(COLUMN($P72:$W72)-COLUMN($P72)+1)/($P72:$W72&lt;&gt;""),COLUMNS($Y72:Z72))),"")</f>
        <v/>
      </c>
      <c r="AA72" s="63" t="str">
        <f>IFERROR(INDEX($P72:$W72,_xlfn.AGGREGATE(15,6,(COLUMN($P72:$W72)-COLUMN($P72)+1)/($P72:$W72&lt;&gt;""),COLUMNS($Y72:AA72))),"")</f>
        <v/>
      </c>
      <c r="AB72" s="63" t="str">
        <f>IFERROR(INDEX($P72:$W72,_xlfn.AGGREGATE(15,6,(COLUMN($P72:$W72)-COLUMN($P72)+1)/($P72:$W72&lt;&gt;""),COLUMNS($Y72:AB72))),"")</f>
        <v/>
      </c>
      <c r="AC72" s="86" t="s">
        <v>37</v>
      </c>
      <c r="AD72" s="67">
        <f>IFERROR(IF(LEFT(AE72,4)*1&lt;2022,VLOOKUP(AC72,CRFs!$C$3:$D$10,2,FALSE),IF(LEFT(AE72,4)*1&gt;=2022,VLOOKUP(AC72,CRFs!$C$3:$J$10,2+MATCH(AE72,CRFs!$E$2:$J$2,0),FALSE))),0)</f>
        <v>0</v>
      </c>
      <c r="AE72" s="66" t="str">
        <f t="shared" si="11"/>
        <v/>
      </c>
      <c r="AF72" s="66" t="str">
        <f t="shared" si="12"/>
        <v/>
      </c>
      <c r="AG72" s="68">
        <f t="shared" si="14"/>
        <v>0</v>
      </c>
      <c r="AH72" s="119" t="str">
        <f t="shared" si="13"/>
        <v/>
      </c>
    </row>
    <row r="73" spans="2:34" ht="16.2" hidden="1" customHeight="1" x14ac:dyDescent="0.25">
      <c r="B73" s="85" t="s">
        <v>136</v>
      </c>
      <c r="C73" s="87"/>
      <c r="D73" s="88"/>
      <c r="E73" s="87"/>
      <c r="F73" s="86" t="s">
        <v>37</v>
      </c>
      <c r="G73" s="86" t="s">
        <v>37</v>
      </c>
      <c r="H73" s="86" t="s">
        <v>37</v>
      </c>
      <c r="I73" s="66" t="str">
        <f t="shared" si="4"/>
        <v/>
      </c>
      <c r="J73" s="66" t="str">
        <f t="shared" si="5"/>
        <v/>
      </c>
      <c r="K73" s="66" t="str">
        <f t="shared" si="6"/>
        <v/>
      </c>
      <c r="L73" s="66" t="str">
        <f t="shared" si="7"/>
        <v/>
      </c>
      <c r="M73" s="66" t="str">
        <f t="shared" si="8"/>
        <v/>
      </c>
      <c r="N73" s="66" t="str">
        <f t="shared" si="9"/>
        <v>Insufficient Information</v>
      </c>
      <c r="O73" s="66" t="str">
        <f t="shared" si="10"/>
        <v>Insufficient Information</v>
      </c>
      <c r="P73" s="63" t="str">
        <f>IF(AND(J73&lt;&gt;"",J73&lt;=10),CRFs!$C$3,"")</f>
        <v/>
      </c>
      <c r="Q73" s="63" t="str">
        <f>IF(AND(J73&lt;&gt;"",J73&gt;=6,J73&lt;=15),CRFs!$C$4,"")</f>
        <v/>
      </c>
      <c r="R73" s="63" t="str">
        <f>IF(AND(J73&lt;&gt;"",J73&gt;=11,J73&lt;=20),CRFs!$C$5,"")</f>
        <v/>
      </c>
      <c r="S73" s="63" t="str">
        <f>IF(AND(J73&lt;&gt;"",J73&gt;=16,J73&lt;=25),CRFs!$C$6,"")</f>
        <v/>
      </c>
      <c r="T73" s="63" t="str">
        <f>IF(AND(J73&lt;&gt;"",J73&gt;=21),CRFs!$C$7,"")</f>
        <v/>
      </c>
      <c r="U73" s="63" t="str">
        <f>IF(AND(J73&lt;&gt;"",J73&gt;25),CRFs!$C$8,"")</f>
        <v/>
      </c>
      <c r="V73" s="63" t="str">
        <f>IF($N73="Yes",CRFs!$C$9,"")</f>
        <v/>
      </c>
      <c r="W73" s="63" t="str">
        <f>IF($O73="Yes",CRFs!$C$10,"")</f>
        <v/>
      </c>
      <c r="X73" s="63" t="s">
        <v>37</v>
      </c>
      <c r="Y73" s="63" t="str">
        <f>IFERROR(INDEX($P73:$W73,_xlfn.AGGREGATE(15,6,(COLUMN($P73:$W73)-COLUMN($P73)+1)/($P73:$W73&lt;&gt;""),COLUMNS($Y73:Y73))),"")</f>
        <v/>
      </c>
      <c r="Z73" s="63" t="str">
        <f>IFERROR(INDEX($P73:$W73,_xlfn.AGGREGATE(15,6,(COLUMN($P73:$W73)-COLUMN($P73)+1)/($P73:$W73&lt;&gt;""),COLUMNS($Y73:Z73))),"")</f>
        <v/>
      </c>
      <c r="AA73" s="63" t="str">
        <f>IFERROR(INDEX($P73:$W73,_xlfn.AGGREGATE(15,6,(COLUMN($P73:$W73)-COLUMN($P73)+1)/($P73:$W73&lt;&gt;""),COLUMNS($Y73:AA73))),"")</f>
        <v/>
      </c>
      <c r="AB73" s="63" t="str">
        <f>IFERROR(INDEX($P73:$W73,_xlfn.AGGREGATE(15,6,(COLUMN($P73:$W73)-COLUMN($P73)+1)/($P73:$W73&lt;&gt;""),COLUMNS($Y73:AB73))),"")</f>
        <v/>
      </c>
      <c r="AC73" s="86" t="s">
        <v>37</v>
      </c>
      <c r="AD73" s="67">
        <f>IFERROR(IF(LEFT(AE73,4)*1&lt;2022,VLOOKUP(AC73,CRFs!$C$3:$D$10,2,FALSE),IF(LEFT(AE73,4)*1&gt;=2022,VLOOKUP(AC73,CRFs!$C$3:$J$10,2+MATCH(AE73,CRFs!$E$2:$J$2,0),FALSE))),0)</f>
        <v>0</v>
      </c>
      <c r="AE73" s="66" t="str">
        <f t="shared" si="11"/>
        <v/>
      </c>
      <c r="AF73" s="66" t="str">
        <f t="shared" si="12"/>
        <v/>
      </c>
      <c r="AG73" s="68">
        <f t="shared" si="14"/>
        <v>0</v>
      </c>
      <c r="AH73" s="119" t="str">
        <f t="shared" si="13"/>
        <v/>
      </c>
    </row>
    <row r="74" spans="2:34" ht="16.2" hidden="1" customHeight="1" x14ac:dyDescent="0.25">
      <c r="B74" s="85" t="s">
        <v>137</v>
      </c>
      <c r="C74" s="87"/>
      <c r="D74" s="88"/>
      <c r="E74" s="87"/>
      <c r="F74" s="86" t="s">
        <v>37</v>
      </c>
      <c r="G74" s="86" t="s">
        <v>37</v>
      </c>
      <c r="H74" s="86" t="s">
        <v>37</v>
      </c>
      <c r="I74" s="66" t="str">
        <f t="shared" si="4"/>
        <v/>
      </c>
      <c r="J74" s="66" t="str">
        <f t="shared" si="5"/>
        <v/>
      </c>
      <c r="K74" s="66" t="str">
        <f t="shared" si="6"/>
        <v/>
      </c>
      <c r="L74" s="66" t="str">
        <f t="shared" si="7"/>
        <v/>
      </c>
      <c r="M74" s="66" t="str">
        <f t="shared" si="8"/>
        <v/>
      </c>
      <c r="N74" s="66" t="str">
        <f t="shared" si="9"/>
        <v>Insufficient Information</v>
      </c>
      <c r="O74" s="66" t="str">
        <f t="shared" si="10"/>
        <v>Insufficient Information</v>
      </c>
      <c r="P74" s="63" t="str">
        <f>IF(AND(J74&lt;&gt;"",J74&lt;=10),CRFs!$C$3,"")</f>
        <v/>
      </c>
      <c r="Q74" s="63" t="str">
        <f>IF(AND(J74&lt;&gt;"",J74&gt;=6,J74&lt;=15),CRFs!$C$4,"")</f>
        <v/>
      </c>
      <c r="R74" s="63" t="str">
        <f>IF(AND(J74&lt;&gt;"",J74&gt;=11,J74&lt;=20),CRFs!$C$5,"")</f>
        <v/>
      </c>
      <c r="S74" s="63" t="str">
        <f>IF(AND(J74&lt;&gt;"",J74&gt;=16,J74&lt;=25),CRFs!$C$6,"")</f>
        <v/>
      </c>
      <c r="T74" s="63" t="str">
        <f>IF(AND(J74&lt;&gt;"",J74&gt;=21),CRFs!$C$7,"")</f>
        <v/>
      </c>
      <c r="U74" s="63" t="str">
        <f>IF(AND(J74&lt;&gt;"",J74&gt;25),CRFs!$C$8,"")</f>
        <v/>
      </c>
      <c r="V74" s="63" t="str">
        <f>IF($N74="Yes",CRFs!$C$9,"")</f>
        <v/>
      </c>
      <c r="W74" s="63" t="str">
        <f>IF($O74="Yes",CRFs!$C$10,"")</f>
        <v/>
      </c>
      <c r="X74" s="63" t="s">
        <v>37</v>
      </c>
      <c r="Y74" s="63" t="str">
        <f>IFERROR(INDEX($P74:$W74,_xlfn.AGGREGATE(15,6,(COLUMN($P74:$W74)-COLUMN($P74)+1)/($P74:$W74&lt;&gt;""),COLUMNS($Y74:Y74))),"")</f>
        <v/>
      </c>
      <c r="Z74" s="63" t="str">
        <f>IFERROR(INDEX($P74:$W74,_xlfn.AGGREGATE(15,6,(COLUMN($P74:$W74)-COLUMN($P74)+1)/($P74:$W74&lt;&gt;""),COLUMNS($Y74:Z74))),"")</f>
        <v/>
      </c>
      <c r="AA74" s="63" t="str">
        <f>IFERROR(INDEX($P74:$W74,_xlfn.AGGREGATE(15,6,(COLUMN($P74:$W74)-COLUMN($P74)+1)/($P74:$W74&lt;&gt;""),COLUMNS($Y74:AA74))),"")</f>
        <v/>
      </c>
      <c r="AB74" s="63" t="str">
        <f>IFERROR(INDEX($P74:$W74,_xlfn.AGGREGATE(15,6,(COLUMN($P74:$W74)-COLUMN($P74)+1)/($P74:$W74&lt;&gt;""),COLUMNS($Y74:AB74))),"")</f>
        <v/>
      </c>
      <c r="AC74" s="86" t="s">
        <v>37</v>
      </c>
      <c r="AD74" s="67">
        <f>IFERROR(IF(LEFT(AE74,4)*1&lt;2022,VLOOKUP(AC74,CRFs!$C$3:$D$10,2,FALSE),IF(LEFT(AE74,4)*1&gt;=2022,VLOOKUP(AC74,CRFs!$C$3:$J$10,2+MATCH(AE74,CRFs!$E$2:$J$2,0),FALSE))),0)</f>
        <v>0</v>
      </c>
      <c r="AE74" s="66" t="str">
        <f t="shared" si="11"/>
        <v/>
      </c>
      <c r="AF74" s="66" t="str">
        <f t="shared" si="12"/>
        <v/>
      </c>
      <c r="AG74" s="68">
        <f t="shared" si="14"/>
        <v>0</v>
      </c>
      <c r="AH74" s="119" t="str">
        <f t="shared" si="13"/>
        <v/>
      </c>
    </row>
    <row r="75" spans="2:34" ht="16.2" hidden="1" customHeight="1" x14ac:dyDescent="0.25">
      <c r="B75" s="85" t="s">
        <v>138</v>
      </c>
      <c r="C75" s="87"/>
      <c r="D75" s="88"/>
      <c r="E75" s="87"/>
      <c r="F75" s="86" t="s">
        <v>37</v>
      </c>
      <c r="G75" s="86" t="s">
        <v>37</v>
      </c>
      <c r="H75" s="86" t="s">
        <v>37</v>
      </c>
      <c r="I75" s="66" t="str">
        <f t="shared" si="4"/>
        <v/>
      </c>
      <c r="J75" s="66" t="str">
        <f t="shared" si="5"/>
        <v/>
      </c>
      <c r="K75" s="66" t="str">
        <f t="shared" si="6"/>
        <v/>
      </c>
      <c r="L75" s="66" t="str">
        <f t="shared" si="7"/>
        <v/>
      </c>
      <c r="M75" s="66" t="str">
        <f t="shared" si="8"/>
        <v/>
      </c>
      <c r="N75" s="66" t="str">
        <f t="shared" si="9"/>
        <v>Insufficient Information</v>
      </c>
      <c r="O75" s="66" t="str">
        <f t="shared" si="10"/>
        <v>Insufficient Information</v>
      </c>
      <c r="P75" s="63" t="str">
        <f>IF(AND(J75&lt;&gt;"",J75&lt;=10),CRFs!$C$3,"")</f>
        <v/>
      </c>
      <c r="Q75" s="63" t="str">
        <f>IF(AND(J75&lt;&gt;"",J75&gt;=6,J75&lt;=15),CRFs!$C$4,"")</f>
        <v/>
      </c>
      <c r="R75" s="63" t="str">
        <f>IF(AND(J75&lt;&gt;"",J75&gt;=11,J75&lt;=20),CRFs!$C$5,"")</f>
        <v/>
      </c>
      <c r="S75" s="63" t="str">
        <f>IF(AND(J75&lt;&gt;"",J75&gt;=16,J75&lt;=25),CRFs!$C$6,"")</f>
        <v/>
      </c>
      <c r="T75" s="63" t="str">
        <f>IF(AND(J75&lt;&gt;"",J75&gt;=21),CRFs!$C$7,"")</f>
        <v/>
      </c>
      <c r="U75" s="63" t="str">
        <f>IF(AND(J75&lt;&gt;"",J75&gt;25),CRFs!$C$8,"")</f>
        <v/>
      </c>
      <c r="V75" s="63" t="str">
        <f>IF($N75="Yes",CRFs!$C$9,"")</f>
        <v/>
      </c>
      <c r="W75" s="63" t="str">
        <f>IF($O75="Yes",CRFs!$C$10,"")</f>
        <v/>
      </c>
      <c r="X75" s="63" t="s">
        <v>37</v>
      </c>
      <c r="Y75" s="63" t="str">
        <f>IFERROR(INDEX($P75:$W75,_xlfn.AGGREGATE(15,6,(COLUMN($P75:$W75)-COLUMN($P75)+1)/($P75:$W75&lt;&gt;""),COLUMNS($Y75:Y75))),"")</f>
        <v/>
      </c>
      <c r="Z75" s="63" t="str">
        <f>IFERROR(INDEX($P75:$W75,_xlfn.AGGREGATE(15,6,(COLUMN($P75:$W75)-COLUMN($P75)+1)/($P75:$W75&lt;&gt;""),COLUMNS($Y75:Z75))),"")</f>
        <v/>
      </c>
      <c r="AA75" s="63" t="str">
        <f>IFERROR(INDEX($P75:$W75,_xlfn.AGGREGATE(15,6,(COLUMN($P75:$W75)-COLUMN($P75)+1)/($P75:$W75&lt;&gt;""),COLUMNS($Y75:AA75))),"")</f>
        <v/>
      </c>
      <c r="AB75" s="63" t="str">
        <f>IFERROR(INDEX($P75:$W75,_xlfn.AGGREGATE(15,6,(COLUMN($P75:$W75)-COLUMN($P75)+1)/($P75:$W75&lt;&gt;""),COLUMNS($Y75:AB75))),"")</f>
        <v/>
      </c>
      <c r="AC75" s="86" t="s">
        <v>37</v>
      </c>
      <c r="AD75" s="67">
        <f>IFERROR(IF(LEFT(AE75,4)*1&lt;2022,VLOOKUP(AC75,CRFs!$C$3:$D$10,2,FALSE),IF(LEFT(AE75,4)*1&gt;=2022,VLOOKUP(AC75,CRFs!$C$3:$J$10,2+MATCH(AE75,CRFs!$E$2:$J$2,0),FALSE))),0)</f>
        <v>0</v>
      </c>
      <c r="AE75" s="66" t="str">
        <f t="shared" si="11"/>
        <v/>
      </c>
      <c r="AF75" s="66" t="str">
        <f t="shared" si="12"/>
        <v/>
      </c>
      <c r="AG75" s="68">
        <f t="shared" si="14"/>
        <v>0</v>
      </c>
      <c r="AH75" s="119" t="str">
        <f t="shared" si="13"/>
        <v/>
      </c>
    </row>
    <row r="76" spans="2:34" ht="16.2" hidden="1" customHeight="1" x14ac:dyDescent="0.25">
      <c r="B76" s="85" t="s">
        <v>139</v>
      </c>
      <c r="C76" s="87"/>
      <c r="D76" s="88"/>
      <c r="E76" s="87"/>
      <c r="F76" s="86" t="s">
        <v>37</v>
      </c>
      <c r="G76" s="86" t="s">
        <v>37</v>
      </c>
      <c r="H76" s="86" t="s">
        <v>37</v>
      </c>
      <c r="I76" s="66" t="str">
        <f t="shared" ref="I76:I110" si="15">IF(C76&lt;&gt;"",IF(MONTH(C76)&lt;6,CONCATENATE(YEAR(C76),"/",YEAR(C76)+1),IF(MONTH(C76)&gt;=6,CONCATENATE(YEAR(C76)+1,"/",YEAR(C76)+2))),"")</f>
        <v/>
      </c>
      <c r="J76" s="66" t="str">
        <f t="shared" ref="J76:J110" si="16">IFERROR(IF(AND(I76&lt;&gt;"",$C$6&lt;&gt;"",$C$6&lt;=DATE(LEFT(I76,4)*1,6,1)),MAX(ROUNDDOWN(YEARFRAC($C$6,DATE(LEFT(I76,4)*1,6,1),1),0),0),""),"")</f>
        <v/>
      </c>
      <c r="K76" s="66" t="str">
        <f t="shared" ref="K76:K110" si="17">IF(C76&lt;&gt;"",IF(MONTH(C76)&gt;=6,CONCATENATE(YEAR(C76),"/",YEAR(C76)+1),IF(MONTH(C76)&lt;6,CONCATENATE(YEAR(C76)-1,"/",YEAR(C76)))),"")</f>
        <v/>
      </c>
      <c r="L76" s="66" t="str">
        <f t="shared" ref="L76:L110" si="18">IFERROR(IF(AND(K76&lt;&gt;"",$C$6&lt;&gt;"",$C$6&lt;=DATE(LEFT(K76,4)*1,6,1)),MAX(ROUNDDOWN(YEARFRAC($C$6,DATE(LEFT(K76,4)*1,6,1),1),0),0),""),"")</f>
        <v/>
      </c>
      <c r="M76" s="66" t="str">
        <f t="shared" ref="M76:M110" si="19">IFERROR(IF(AND(E76&lt;&gt;"",$C$6&lt;&gt;"",$C$6&lt;=E76),MAX(ROUNDDOWN(YEARFRAC($C$6,E76,1),0),0),""),"")</f>
        <v/>
      </c>
      <c r="N76" s="66" t="str">
        <f t="shared" ref="N76:N110" si="20">IF(OR(F76="",F76="Select One",G76="",G76="Select One",L76="",D76="",$C$7="",H76="",H76="Select One",M76=""),"Insufficient Information",IF(OR(AND(F76="Yes",OR(G76="Coal",G76="Gas",G76="Oil"),L76&lt;&gt;"",L76&gt;=15,D76/$C$7/1000&gt;=200),AND(F76="Yes",G76="Coal",H76&lt;&gt;"RTO",H76&lt;&gt;"Select One",M76&lt;&gt;"",M76&gt;=50)),"Yes","No"))</f>
        <v>Insufficient Information</v>
      </c>
      <c r="O76" s="66" t="str">
        <f t="shared" ref="O76:O110" si="21">IF(OR(G76="",G76="Select One",M76=""),"Insufficient Information",IF(AND(OR(G76="Gas",G76="Oil"),M76&lt;&gt;"",M76&gt;=40),"Yes","No"))</f>
        <v>Insufficient Information</v>
      </c>
      <c r="P76" s="63" t="str">
        <f>IF(AND(J76&lt;&gt;"",J76&lt;=10),CRFs!$C$3,"")</f>
        <v/>
      </c>
      <c r="Q76" s="63" t="str">
        <f>IF(AND(J76&lt;&gt;"",J76&gt;=6,J76&lt;=15),CRFs!$C$4,"")</f>
        <v/>
      </c>
      <c r="R76" s="63" t="str">
        <f>IF(AND(J76&lt;&gt;"",J76&gt;=11,J76&lt;=20),CRFs!$C$5,"")</f>
        <v/>
      </c>
      <c r="S76" s="63" t="str">
        <f>IF(AND(J76&lt;&gt;"",J76&gt;=16,J76&lt;=25),CRFs!$C$6,"")</f>
        <v/>
      </c>
      <c r="T76" s="63" t="str">
        <f>IF(AND(J76&lt;&gt;"",J76&gt;=21),CRFs!$C$7,"")</f>
        <v/>
      </c>
      <c r="U76" s="63" t="str">
        <f>IF(AND(J76&lt;&gt;"",J76&gt;25),CRFs!$C$8,"")</f>
        <v/>
      </c>
      <c r="V76" s="63" t="str">
        <f>IF($N76="Yes",CRFs!$C$9,"")</f>
        <v/>
      </c>
      <c r="W76" s="63" t="str">
        <f>IF($O76="Yes",CRFs!$C$10,"")</f>
        <v/>
      </c>
      <c r="X76" s="63" t="s">
        <v>37</v>
      </c>
      <c r="Y76" s="63" t="str">
        <f>IFERROR(INDEX($P76:$W76,_xlfn.AGGREGATE(15,6,(COLUMN($P76:$W76)-COLUMN($P76)+1)/($P76:$W76&lt;&gt;""),COLUMNS($Y76:Y76))),"")</f>
        <v/>
      </c>
      <c r="Z76" s="63" t="str">
        <f>IFERROR(INDEX($P76:$W76,_xlfn.AGGREGATE(15,6,(COLUMN($P76:$W76)-COLUMN($P76)+1)/($P76:$W76&lt;&gt;""),COLUMNS($Y76:Z76))),"")</f>
        <v/>
      </c>
      <c r="AA76" s="63" t="str">
        <f>IFERROR(INDEX($P76:$W76,_xlfn.AGGREGATE(15,6,(COLUMN($P76:$W76)-COLUMN($P76)+1)/($P76:$W76&lt;&gt;""),COLUMNS($Y76:AA76))),"")</f>
        <v/>
      </c>
      <c r="AB76" s="63" t="str">
        <f>IFERROR(INDEX($P76:$W76,_xlfn.AGGREGATE(15,6,(COLUMN($P76:$W76)-COLUMN($P76)+1)/($P76:$W76&lt;&gt;""),COLUMNS($Y76:AB76))),"")</f>
        <v/>
      </c>
      <c r="AC76" s="86" t="s">
        <v>37</v>
      </c>
      <c r="AD76" s="67">
        <f>IFERROR(IF(LEFT(AE76,4)*1&lt;2022,VLOOKUP(AC76,CRFs!$C$3:$D$10,2,FALSE),IF(LEFT(AE76,4)*1&gt;=2022,VLOOKUP(AC76,CRFs!$C$3:$J$10,2+MATCH(AE76,CRFs!$E$2:$J$2,0),FALSE))),0)</f>
        <v>0</v>
      </c>
      <c r="AE76" s="66" t="str">
        <f t="shared" ref="AE76:AE110" si="22">IF(OR(AC76="Select One",AC76="",C76=""),"",IF(OR(AND(AC76&lt;&gt;4,MONTH(C76)&lt;6),AND(AC76=4,MONTH(C76)&gt;=6)),CONCATENATE(YEAR(C76),"/",YEAR(C76)+1),IF(AND(AC76&lt;&gt;4,MONTH(C76)&gt;=6),CONCATENATE(YEAR(C76)+1,"/",YEAR(C76)+2),IF(AND(AC76=4,MONTH(C76)&lt;6),CONCATENATE(YEAR(C76)-1,"/",YEAR(C76))))))</f>
        <v/>
      </c>
      <c r="AF76" s="66" t="str">
        <f t="shared" ref="AF76:AF110" si="23">IF(AE76&lt;&gt;"",CONCATENATE(LEFT(AE76,4)+AC76-1,"/",CONCATENATE(LEFT(AE76,4)+AC76)),"")</f>
        <v/>
      </c>
      <c r="AG76" s="68">
        <f t="shared" ref="AG76:AG110" si="24">IF(AND(LEFT($C$3,4)&gt;=LEFT(AE76,4),LEFT($C$3,4)&lt;=LEFT(AF76,4)),D76,0)</f>
        <v>0</v>
      </c>
      <c r="AH76" s="119" t="str">
        <f t="shared" ref="AH76:AH110" si="25">IF(AND(ISERROR(MATCH(AC76,Y76:AB76,0)),AC76&lt;&gt;"Select One"),"Check Remaining Life of Plant","")</f>
        <v/>
      </c>
    </row>
    <row r="77" spans="2:34" ht="16.2" hidden="1" customHeight="1" x14ac:dyDescent="0.25">
      <c r="B77" s="85" t="s">
        <v>140</v>
      </c>
      <c r="C77" s="87"/>
      <c r="D77" s="88"/>
      <c r="E77" s="87"/>
      <c r="F77" s="86" t="s">
        <v>37</v>
      </c>
      <c r="G77" s="86" t="s">
        <v>37</v>
      </c>
      <c r="H77" s="86" t="s">
        <v>37</v>
      </c>
      <c r="I77" s="66" t="str">
        <f t="shared" si="15"/>
        <v/>
      </c>
      <c r="J77" s="66" t="str">
        <f t="shared" si="16"/>
        <v/>
      </c>
      <c r="K77" s="66" t="str">
        <f t="shared" si="17"/>
        <v/>
      </c>
      <c r="L77" s="66" t="str">
        <f t="shared" si="18"/>
        <v/>
      </c>
      <c r="M77" s="66" t="str">
        <f t="shared" si="19"/>
        <v/>
      </c>
      <c r="N77" s="66" t="str">
        <f t="shared" si="20"/>
        <v>Insufficient Information</v>
      </c>
      <c r="O77" s="66" t="str">
        <f t="shared" si="21"/>
        <v>Insufficient Information</v>
      </c>
      <c r="P77" s="63" t="str">
        <f>IF(AND(J77&lt;&gt;"",J77&lt;=10),CRFs!$C$3,"")</f>
        <v/>
      </c>
      <c r="Q77" s="63" t="str">
        <f>IF(AND(J77&lt;&gt;"",J77&gt;=6,J77&lt;=15),CRFs!$C$4,"")</f>
        <v/>
      </c>
      <c r="R77" s="63" t="str">
        <f>IF(AND(J77&lt;&gt;"",J77&gt;=11,J77&lt;=20),CRFs!$C$5,"")</f>
        <v/>
      </c>
      <c r="S77" s="63" t="str">
        <f>IF(AND(J77&lt;&gt;"",J77&gt;=16,J77&lt;=25),CRFs!$C$6,"")</f>
        <v/>
      </c>
      <c r="T77" s="63" t="str">
        <f>IF(AND(J77&lt;&gt;"",J77&gt;=21),CRFs!$C$7,"")</f>
        <v/>
      </c>
      <c r="U77" s="63" t="str">
        <f>IF(AND(J77&lt;&gt;"",J77&gt;25),CRFs!$C$8,"")</f>
        <v/>
      </c>
      <c r="V77" s="63" t="str">
        <f>IF($N77="Yes",CRFs!$C$9,"")</f>
        <v/>
      </c>
      <c r="W77" s="63" t="str">
        <f>IF($O77="Yes",CRFs!$C$10,"")</f>
        <v/>
      </c>
      <c r="X77" s="63" t="s">
        <v>37</v>
      </c>
      <c r="Y77" s="63" t="str">
        <f>IFERROR(INDEX($P77:$W77,_xlfn.AGGREGATE(15,6,(COLUMN($P77:$W77)-COLUMN($P77)+1)/($P77:$W77&lt;&gt;""),COLUMNS($Y77:Y77))),"")</f>
        <v/>
      </c>
      <c r="Z77" s="63" t="str">
        <f>IFERROR(INDEX($P77:$W77,_xlfn.AGGREGATE(15,6,(COLUMN($P77:$W77)-COLUMN($P77)+1)/($P77:$W77&lt;&gt;""),COLUMNS($Y77:Z77))),"")</f>
        <v/>
      </c>
      <c r="AA77" s="63" t="str">
        <f>IFERROR(INDEX($P77:$W77,_xlfn.AGGREGATE(15,6,(COLUMN($P77:$W77)-COLUMN($P77)+1)/($P77:$W77&lt;&gt;""),COLUMNS($Y77:AA77))),"")</f>
        <v/>
      </c>
      <c r="AB77" s="63" t="str">
        <f>IFERROR(INDEX($P77:$W77,_xlfn.AGGREGATE(15,6,(COLUMN($P77:$W77)-COLUMN($P77)+1)/($P77:$W77&lt;&gt;""),COLUMNS($Y77:AB77))),"")</f>
        <v/>
      </c>
      <c r="AC77" s="86" t="s">
        <v>37</v>
      </c>
      <c r="AD77" s="67">
        <f>IFERROR(IF(LEFT(AE77,4)*1&lt;2022,VLOOKUP(AC77,CRFs!$C$3:$D$10,2,FALSE),IF(LEFT(AE77,4)*1&gt;=2022,VLOOKUP(AC77,CRFs!$C$3:$J$10,2+MATCH(AE77,CRFs!$E$2:$J$2,0),FALSE))),0)</f>
        <v>0</v>
      </c>
      <c r="AE77" s="66" t="str">
        <f t="shared" si="22"/>
        <v/>
      </c>
      <c r="AF77" s="66" t="str">
        <f t="shared" si="23"/>
        <v/>
      </c>
      <c r="AG77" s="68">
        <f t="shared" si="24"/>
        <v>0</v>
      </c>
      <c r="AH77" s="119" t="str">
        <f t="shared" si="25"/>
        <v/>
      </c>
    </row>
    <row r="78" spans="2:34" ht="16.2" hidden="1" customHeight="1" x14ac:dyDescent="0.25">
      <c r="B78" s="85" t="s">
        <v>141</v>
      </c>
      <c r="C78" s="87"/>
      <c r="D78" s="88"/>
      <c r="E78" s="87"/>
      <c r="F78" s="86" t="s">
        <v>37</v>
      </c>
      <c r="G78" s="86" t="s">
        <v>37</v>
      </c>
      <c r="H78" s="86" t="s">
        <v>37</v>
      </c>
      <c r="I78" s="66" t="str">
        <f t="shared" si="15"/>
        <v/>
      </c>
      <c r="J78" s="66" t="str">
        <f t="shared" si="16"/>
        <v/>
      </c>
      <c r="K78" s="66" t="str">
        <f t="shared" si="17"/>
        <v/>
      </c>
      <c r="L78" s="66" t="str">
        <f t="shared" si="18"/>
        <v/>
      </c>
      <c r="M78" s="66" t="str">
        <f t="shared" si="19"/>
        <v/>
      </c>
      <c r="N78" s="66" t="str">
        <f t="shared" si="20"/>
        <v>Insufficient Information</v>
      </c>
      <c r="O78" s="66" t="str">
        <f t="shared" si="21"/>
        <v>Insufficient Information</v>
      </c>
      <c r="P78" s="63" t="str">
        <f>IF(AND(J78&lt;&gt;"",J78&lt;=10),CRFs!$C$3,"")</f>
        <v/>
      </c>
      <c r="Q78" s="63" t="str">
        <f>IF(AND(J78&lt;&gt;"",J78&gt;=6,J78&lt;=15),CRFs!$C$4,"")</f>
        <v/>
      </c>
      <c r="R78" s="63" t="str">
        <f>IF(AND(J78&lt;&gt;"",J78&gt;=11,J78&lt;=20),CRFs!$C$5,"")</f>
        <v/>
      </c>
      <c r="S78" s="63" t="str">
        <f>IF(AND(J78&lt;&gt;"",J78&gt;=16,J78&lt;=25),CRFs!$C$6,"")</f>
        <v/>
      </c>
      <c r="T78" s="63" t="str">
        <f>IF(AND(J78&lt;&gt;"",J78&gt;=21),CRFs!$C$7,"")</f>
        <v/>
      </c>
      <c r="U78" s="63" t="str">
        <f>IF(AND(J78&lt;&gt;"",J78&gt;25),CRFs!$C$8,"")</f>
        <v/>
      </c>
      <c r="V78" s="63" t="str">
        <f>IF($N78="Yes",CRFs!$C$9,"")</f>
        <v/>
      </c>
      <c r="W78" s="63" t="str">
        <f>IF($O78="Yes",CRFs!$C$10,"")</f>
        <v/>
      </c>
      <c r="X78" s="63" t="s">
        <v>37</v>
      </c>
      <c r="Y78" s="63" t="str">
        <f>IFERROR(INDEX($P78:$W78,_xlfn.AGGREGATE(15,6,(COLUMN($P78:$W78)-COLUMN($P78)+1)/($P78:$W78&lt;&gt;""),COLUMNS($Y78:Y78))),"")</f>
        <v/>
      </c>
      <c r="Z78" s="63" t="str">
        <f>IFERROR(INDEX($P78:$W78,_xlfn.AGGREGATE(15,6,(COLUMN($P78:$W78)-COLUMN($P78)+1)/($P78:$W78&lt;&gt;""),COLUMNS($Y78:Z78))),"")</f>
        <v/>
      </c>
      <c r="AA78" s="63" t="str">
        <f>IFERROR(INDEX($P78:$W78,_xlfn.AGGREGATE(15,6,(COLUMN($P78:$W78)-COLUMN($P78)+1)/($P78:$W78&lt;&gt;""),COLUMNS($Y78:AA78))),"")</f>
        <v/>
      </c>
      <c r="AB78" s="63" t="str">
        <f>IFERROR(INDEX($P78:$W78,_xlfn.AGGREGATE(15,6,(COLUMN($P78:$W78)-COLUMN($P78)+1)/($P78:$W78&lt;&gt;""),COLUMNS($Y78:AB78))),"")</f>
        <v/>
      </c>
      <c r="AC78" s="86" t="s">
        <v>37</v>
      </c>
      <c r="AD78" s="67">
        <f>IFERROR(IF(LEFT(AE78,4)*1&lt;2022,VLOOKUP(AC78,CRFs!$C$3:$D$10,2,FALSE),IF(LEFT(AE78,4)*1&gt;=2022,VLOOKUP(AC78,CRFs!$C$3:$J$10,2+MATCH(AE78,CRFs!$E$2:$J$2,0),FALSE))),0)</f>
        <v>0</v>
      </c>
      <c r="AE78" s="66" t="str">
        <f t="shared" si="22"/>
        <v/>
      </c>
      <c r="AF78" s="66" t="str">
        <f t="shared" si="23"/>
        <v/>
      </c>
      <c r="AG78" s="68">
        <f t="shared" si="24"/>
        <v>0</v>
      </c>
      <c r="AH78" s="119" t="str">
        <f t="shared" si="25"/>
        <v/>
      </c>
    </row>
    <row r="79" spans="2:34" ht="16.2" hidden="1" customHeight="1" x14ac:dyDescent="0.25">
      <c r="B79" s="85" t="s">
        <v>142</v>
      </c>
      <c r="C79" s="87"/>
      <c r="D79" s="88"/>
      <c r="E79" s="87"/>
      <c r="F79" s="86" t="s">
        <v>37</v>
      </c>
      <c r="G79" s="86" t="s">
        <v>37</v>
      </c>
      <c r="H79" s="86" t="s">
        <v>37</v>
      </c>
      <c r="I79" s="66" t="str">
        <f t="shared" si="15"/>
        <v/>
      </c>
      <c r="J79" s="66" t="str">
        <f t="shared" si="16"/>
        <v/>
      </c>
      <c r="K79" s="66" t="str">
        <f t="shared" si="17"/>
        <v/>
      </c>
      <c r="L79" s="66" t="str">
        <f t="shared" si="18"/>
        <v/>
      </c>
      <c r="M79" s="66" t="str">
        <f t="shared" si="19"/>
        <v/>
      </c>
      <c r="N79" s="66" t="str">
        <f t="shared" si="20"/>
        <v>Insufficient Information</v>
      </c>
      <c r="O79" s="66" t="str">
        <f t="shared" si="21"/>
        <v>Insufficient Information</v>
      </c>
      <c r="P79" s="63" t="str">
        <f>IF(AND(J79&lt;&gt;"",J79&lt;=10),CRFs!$C$3,"")</f>
        <v/>
      </c>
      <c r="Q79" s="63" t="str">
        <f>IF(AND(J79&lt;&gt;"",J79&gt;=6,J79&lt;=15),CRFs!$C$4,"")</f>
        <v/>
      </c>
      <c r="R79" s="63" t="str">
        <f>IF(AND(J79&lt;&gt;"",J79&gt;=11,J79&lt;=20),CRFs!$C$5,"")</f>
        <v/>
      </c>
      <c r="S79" s="63" t="str">
        <f>IF(AND(J79&lt;&gt;"",J79&gt;=16,J79&lt;=25),CRFs!$C$6,"")</f>
        <v/>
      </c>
      <c r="T79" s="63" t="str">
        <f>IF(AND(J79&lt;&gt;"",J79&gt;=21),CRFs!$C$7,"")</f>
        <v/>
      </c>
      <c r="U79" s="63" t="str">
        <f>IF(AND(J79&lt;&gt;"",J79&gt;25),CRFs!$C$8,"")</f>
        <v/>
      </c>
      <c r="V79" s="63" t="str">
        <f>IF($N79="Yes",CRFs!$C$9,"")</f>
        <v/>
      </c>
      <c r="W79" s="63" t="str">
        <f>IF($O79="Yes",CRFs!$C$10,"")</f>
        <v/>
      </c>
      <c r="X79" s="63" t="s">
        <v>37</v>
      </c>
      <c r="Y79" s="63" t="str">
        <f>IFERROR(INDEX($P79:$W79,_xlfn.AGGREGATE(15,6,(COLUMN($P79:$W79)-COLUMN($P79)+1)/($P79:$W79&lt;&gt;""),COLUMNS($Y79:Y79))),"")</f>
        <v/>
      </c>
      <c r="Z79" s="63" t="str">
        <f>IFERROR(INDEX($P79:$W79,_xlfn.AGGREGATE(15,6,(COLUMN($P79:$W79)-COLUMN($P79)+1)/($P79:$W79&lt;&gt;""),COLUMNS($Y79:Z79))),"")</f>
        <v/>
      </c>
      <c r="AA79" s="63" t="str">
        <f>IFERROR(INDEX($P79:$W79,_xlfn.AGGREGATE(15,6,(COLUMN($P79:$W79)-COLUMN($P79)+1)/($P79:$W79&lt;&gt;""),COLUMNS($Y79:AA79))),"")</f>
        <v/>
      </c>
      <c r="AB79" s="63" t="str">
        <f>IFERROR(INDEX($P79:$W79,_xlfn.AGGREGATE(15,6,(COLUMN($P79:$W79)-COLUMN($P79)+1)/($P79:$W79&lt;&gt;""),COLUMNS($Y79:AB79))),"")</f>
        <v/>
      </c>
      <c r="AC79" s="86" t="s">
        <v>37</v>
      </c>
      <c r="AD79" s="67">
        <f>IFERROR(IF(LEFT(AE79,4)*1&lt;2022,VLOOKUP(AC79,CRFs!$C$3:$D$10,2,FALSE),IF(LEFT(AE79,4)*1&gt;=2022,VLOOKUP(AC79,CRFs!$C$3:$J$10,2+MATCH(AE79,CRFs!$E$2:$J$2,0),FALSE))),0)</f>
        <v>0</v>
      </c>
      <c r="AE79" s="66" t="str">
        <f t="shared" si="22"/>
        <v/>
      </c>
      <c r="AF79" s="66" t="str">
        <f t="shared" si="23"/>
        <v/>
      </c>
      <c r="AG79" s="68">
        <f t="shared" si="24"/>
        <v>0</v>
      </c>
      <c r="AH79" s="119" t="str">
        <f t="shared" si="25"/>
        <v/>
      </c>
    </row>
    <row r="80" spans="2:34" ht="16.2" hidden="1" customHeight="1" x14ac:dyDescent="0.25">
      <c r="B80" s="85" t="s">
        <v>143</v>
      </c>
      <c r="C80" s="87"/>
      <c r="D80" s="88"/>
      <c r="E80" s="87"/>
      <c r="F80" s="86" t="s">
        <v>37</v>
      </c>
      <c r="G80" s="86" t="s">
        <v>37</v>
      </c>
      <c r="H80" s="86" t="s">
        <v>37</v>
      </c>
      <c r="I80" s="66" t="str">
        <f t="shared" si="15"/>
        <v/>
      </c>
      <c r="J80" s="66" t="str">
        <f t="shared" si="16"/>
        <v/>
      </c>
      <c r="K80" s="66" t="str">
        <f t="shared" si="17"/>
        <v/>
      </c>
      <c r="L80" s="66" t="str">
        <f t="shared" si="18"/>
        <v/>
      </c>
      <c r="M80" s="66" t="str">
        <f t="shared" si="19"/>
        <v/>
      </c>
      <c r="N80" s="66" t="str">
        <f t="shared" si="20"/>
        <v>Insufficient Information</v>
      </c>
      <c r="O80" s="66" t="str">
        <f t="shared" si="21"/>
        <v>Insufficient Information</v>
      </c>
      <c r="P80" s="63" t="str">
        <f>IF(AND(J80&lt;&gt;"",J80&lt;=10),CRFs!$C$3,"")</f>
        <v/>
      </c>
      <c r="Q80" s="63" t="str">
        <f>IF(AND(J80&lt;&gt;"",J80&gt;=6,J80&lt;=15),CRFs!$C$4,"")</f>
        <v/>
      </c>
      <c r="R80" s="63" t="str">
        <f>IF(AND(J80&lt;&gt;"",J80&gt;=11,J80&lt;=20),CRFs!$C$5,"")</f>
        <v/>
      </c>
      <c r="S80" s="63" t="str">
        <f>IF(AND(J80&lt;&gt;"",J80&gt;=16,J80&lt;=25),CRFs!$C$6,"")</f>
        <v/>
      </c>
      <c r="T80" s="63" t="str">
        <f>IF(AND(J80&lt;&gt;"",J80&gt;=21),CRFs!$C$7,"")</f>
        <v/>
      </c>
      <c r="U80" s="63" t="str">
        <f>IF(AND(J80&lt;&gt;"",J80&gt;25),CRFs!$C$8,"")</f>
        <v/>
      </c>
      <c r="V80" s="63" t="str">
        <f>IF($N80="Yes",CRFs!$C$9,"")</f>
        <v/>
      </c>
      <c r="W80" s="63" t="str">
        <f>IF($O80="Yes",CRFs!$C$10,"")</f>
        <v/>
      </c>
      <c r="X80" s="63" t="s">
        <v>37</v>
      </c>
      <c r="Y80" s="63" t="str">
        <f>IFERROR(INDEX($P80:$W80,_xlfn.AGGREGATE(15,6,(COLUMN($P80:$W80)-COLUMN($P80)+1)/($P80:$W80&lt;&gt;""),COLUMNS($Y80:Y80))),"")</f>
        <v/>
      </c>
      <c r="Z80" s="63" t="str">
        <f>IFERROR(INDEX($P80:$W80,_xlfn.AGGREGATE(15,6,(COLUMN($P80:$W80)-COLUMN($P80)+1)/($P80:$W80&lt;&gt;""),COLUMNS($Y80:Z80))),"")</f>
        <v/>
      </c>
      <c r="AA80" s="63" t="str">
        <f>IFERROR(INDEX($P80:$W80,_xlfn.AGGREGATE(15,6,(COLUMN($P80:$W80)-COLUMN($P80)+1)/($P80:$W80&lt;&gt;""),COLUMNS($Y80:AA80))),"")</f>
        <v/>
      </c>
      <c r="AB80" s="63" t="str">
        <f>IFERROR(INDEX($P80:$W80,_xlfn.AGGREGATE(15,6,(COLUMN($P80:$W80)-COLUMN($P80)+1)/($P80:$W80&lt;&gt;""),COLUMNS($Y80:AB80))),"")</f>
        <v/>
      </c>
      <c r="AC80" s="86" t="s">
        <v>37</v>
      </c>
      <c r="AD80" s="67">
        <f>IFERROR(IF(LEFT(AE80,4)*1&lt;2022,VLOOKUP(AC80,CRFs!$C$3:$D$10,2,FALSE),IF(LEFT(AE80,4)*1&gt;=2022,VLOOKUP(AC80,CRFs!$C$3:$J$10,2+MATCH(AE80,CRFs!$E$2:$J$2,0),FALSE))),0)</f>
        <v>0</v>
      </c>
      <c r="AE80" s="66" t="str">
        <f t="shared" si="22"/>
        <v/>
      </c>
      <c r="AF80" s="66" t="str">
        <f t="shared" si="23"/>
        <v/>
      </c>
      <c r="AG80" s="68">
        <f t="shared" si="24"/>
        <v>0</v>
      </c>
      <c r="AH80" s="119" t="str">
        <f t="shared" si="25"/>
        <v/>
      </c>
    </row>
    <row r="81" spans="2:34" ht="16.2" hidden="1" customHeight="1" x14ac:dyDescent="0.25">
      <c r="B81" s="85" t="s">
        <v>144</v>
      </c>
      <c r="C81" s="87"/>
      <c r="D81" s="88"/>
      <c r="E81" s="87"/>
      <c r="F81" s="86" t="s">
        <v>37</v>
      </c>
      <c r="G81" s="86" t="s">
        <v>37</v>
      </c>
      <c r="H81" s="86" t="s">
        <v>37</v>
      </c>
      <c r="I81" s="66" t="str">
        <f t="shared" si="15"/>
        <v/>
      </c>
      <c r="J81" s="66" t="str">
        <f t="shared" si="16"/>
        <v/>
      </c>
      <c r="K81" s="66" t="str">
        <f t="shared" si="17"/>
        <v/>
      </c>
      <c r="L81" s="66" t="str">
        <f t="shared" si="18"/>
        <v/>
      </c>
      <c r="M81" s="66" t="str">
        <f t="shared" si="19"/>
        <v/>
      </c>
      <c r="N81" s="66" t="str">
        <f t="shared" si="20"/>
        <v>Insufficient Information</v>
      </c>
      <c r="O81" s="66" t="str">
        <f t="shared" si="21"/>
        <v>Insufficient Information</v>
      </c>
      <c r="P81" s="63" t="str">
        <f>IF(AND(J81&lt;&gt;"",J81&lt;=10),CRFs!$C$3,"")</f>
        <v/>
      </c>
      <c r="Q81" s="63" t="str">
        <f>IF(AND(J81&lt;&gt;"",J81&gt;=6,J81&lt;=15),CRFs!$C$4,"")</f>
        <v/>
      </c>
      <c r="R81" s="63" t="str">
        <f>IF(AND(J81&lt;&gt;"",J81&gt;=11,J81&lt;=20),CRFs!$C$5,"")</f>
        <v/>
      </c>
      <c r="S81" s="63" t="str">
        <f>IF(AND(J81&lt;&gt;"",J81&gt;=16,J81&lt;=25),CRFs!$C$6,"")</f>
        <v/>
      </c>
      <c r="T81" s="63" t="str">
        <f>IF(AND(J81&lt;&gt;"",J81&gt;=21),CRFs!$C$7,"")</f>
        <v/>
      </c>
      <c r="U81" s="63" t="str">
        <f>IF(AND(J81&lt;&gt;"",J81&gt;25),CRFs!$C$8,"")</f>
        <v/>
      </c>
      <c r="V81" s="63" t="str">
        <f>IF($N81="Yes",CRFs!$C$9,"")</f>
        <v/>
      </c>
      <c r="W81" s="63" t="str">
        <f>IF($O81="Yes",CRFs!$C$10,"")</f>
        <v/>
      </c>
      <c r="X81" s="63" t="s">
        <v>37</v>
      </c>
      <c r="Y81" s="63" t="str">
        <f>IFERROR(INDEX($P81:$W81,_xlfn.AGGREGATE(15,6,(COLUMN($P81:$W81)-COLUMN($P81)+1)/($P81:$W81&lt;&gt;""),COLUMNS($Y81:Y81))),"")</f>
        <v/>
      </c>
      <c r="Z81" s="63" t="str">
        <f>IFERROR(INDEX($P81:$W81,_xlfn.AGGREGATE(15,6,(COLUMN($P81:$W81)-COLUMN($P81)+1)/($P81:$W81&lt;&gt;""),COLUMNS($Y81:Z81))),"")</f>
        <v/>
      </c>
      <c r="AA81" s="63" t="str">
        <f>IFERROR(INDEX($P81:$W81,_xlfn.AGGREGATE(15,6,(COLUMN($P81:$W81)-COLUMN($P81)+1)/($P81:$W81&lt;&gt;""),COLUMNS($Y81:AA81))),"")</f>
        <v/>
      </c>
      <c r="AB81" s="63" t="str">
        <f>IFERROR(INDEX($P81:$W81,_xlfn.AGGREGATE(15,6,(COLUMN($P81:$W81)-COLUMN($P81)+1)/($P81:$W81&lt;&gt;""),COLUMNS($Y81:AB81))),"")</f>
        <v/>
      </c>
      <c r="AC81" s="86" t="s">
        <v>37</v>
      </c>
      <c r="AD81" s="67">
        <f>IFERROR(IF(LEFT(AE81,4)*1&lt;2022,VLOOKUP(AC81,CRFs!$C$3:$D$10,2,FALSE),IF(LEFT(AE81,4)*1&gt;=2022,VLOOKUP(AC81,CRFs!$C$3:$J$10,2+MATCH(AE81,CRFs!$E$2:$J$2,0),FALSE))),0)</f>
        <v>0</v>
      </c>
      <c r="AE81" s="66" t="str">
        <f t="shared" si="22"/>
        <v/>
      </c>
      <c r="AF81" s="66" t="str">
        <f t="shared" si="23"/>
        <v/>
      </c>
      <c r="AG81" s="68">
        <f t="shared" si="24"/>
        <v>0</v>
      </c>
      <c r="AH81" s="119" t="str">
        <f t="shared" si="25"/>
        <v/>
      </c>
    </row>
    <row r="82" spans="2:34" ht="16.2" hidden="1" customHeight="1" x14ac:dyDescent="0.25">
      <c r="B82" s="85" t="s">
        <v>145</v>
      </c>
      <c r="C82" s="87"/>
      <c r="D82" s="88"/>
      <c r="E82" s="87"/>
      <c r="F82" s="86" t="s">
        <v>37</v>
      </c>
      <c r="G82" s="86" t="s">
        <v>37</v>
      </c>
      <c r="H82" s="86" t="s">
        <v>37</v>
      </c>
      <c r="I82" s="66" t="str">
        <f t="shared" si="15"/>
        <v/>
      </c>
      <c r="J82" s="66" t="str">
        <f t="shared" si="16"/>
        <v/>
      </c>
      <c r="K82" s="66" t="str">
        <f t="shared" si="17"/>
        <v/>
      </c>
      <c r="L82" s="66" t="str">
        <f t="shared" si="18"/>
        <v/>
      </c>
      <c r="M82" s="66" t="str">
        <f t="shared" si="19"/>
        <v/>
      </c>
      <c r="N82" s="66" t="str">
        <f t="shared" si="20"/>
        <v>Insufficient Information</v>
      </c>
      <c r="O82" s="66" t="str">
        <f t="shared" si="21"/>
        <v>Insufficient Information</v>
      </c>
      <c r="P82" s="63" t="str">
        <f>IF(AND(J82&lt;&gt;"",J82&lt;=10),CRFs!$C$3,"")</f>
        <v/>
      </c>
      <c r="Q82" s="63" t="str">
        <f>IF(AND(J82&lt;&gt;"",J82&gt;=6,J82&lt;=15),CRFs!$C$4,"")</f>
        <v/>
      </c>
      <c r="R82" s="63" t="str">
        <f>IF(AND(J82&lt;&gt;"",J82&gt;=11,J82&lt;=20),CRFs!$C$5,"")</f>
        <v/>
      </c>
      <c r="S82" s="63" t="str">
        <f>IF(AND(J82&lt;&gt;"",J82&gt;=16,J82&lt;=25),CRFs!$C$6,"")</f>
        <v/>
      </c>
      <c r="T82" s="63" t="str">
        <f>IF(AND(J82&lt;&gt;"",J82&gt;=21),CRFs!$C$7,"")</f>
        <v/>
      </c>
      <c r="U82" s="63" t="str">
        <f>IF(AND(J82&lt;&gt;"",J82&gt;25),CRFs!$C$8,"")</f>
        <v/>
      </c>
      <c r="V82" s="63" t="str">
        <f>IF($N82="Yes",CRFs!$C$9,"")</f>
        <v/>
      </c>
      <c r="W82" s="63" t="str">
        <f>IF($O82="Yes",CRFs!$C$10,"")</f>
        <v/>
      </c>
      <c r="X82" s="63" t="s">
        <v>37</v>
      </c>
      <c r="Y82" s="63" t="str">
        <f>IFERROR(INDEX($P82:$W82,_xlfn.AGGREGATE(15,6,(COLUMN($P82:$W82)-COLUMN($P82)+1)/($P82:$W82&lt;&gt;""),COLUMNS($Y82:Y82))),"")</f>
        <v/>
      </c>
      <c r="Z82" s="63" t="str">
        <f>IFERROR(INDEX($P82:$W82,_xlfn.AGGREGATE(15,6,(COLUMN($P82:$W82)-COLUMN($P82)+1)/($P82:$W82&lt;&gt;""),COLUMNS($Y82:Z82))),"")</f>
        <v/>
      </c>
      <c r="AA82" s="63" t="str">
        <f>IFERROR(INDEX($P82:$W82,_xlfn.AGGREGATE(15,6,(COLUMN($P82:$W82)-COLUMN($P82)+1)/($P82:$W82&lt;&gt;""),COLUMNS($Y82:AA82))),"")</f>
        <v/>
      </c>
      <c r="AB82" s="63" t="str">
        <f>IFERROR(INDEX($P82:$W82,_xlfn.AGGREGATE(15,6,(COLUMN($P82:$W82)-COLUMN($P82)+1)/($P82:$W82&lt;&gt;""),COLUMNS($Y82:AB82))),"")</f>
        <v/>
      </c>
      <c r="AC82" s="86" t="s">
        <v>37</v>
      </c>
      <c r="AD82" s="67">
        <f>IFERROR(IF(LEFT(AE82,4)*1&lt;2022,VLOOKUP(AC82,CRFs!$C$3:$D$10,2,FALSE),IF(LEFT(AE82,4)*1&gt;=2022,VLOOKUP(AC82,CRFs!$C$3:$J$10,2+MATCH(AE82,CRFs!$E$2:$J$2,0),FALSE))),0)</f>
        <v>0</v>
      </c>
      <c r="AE82" s="66" t="str">
        <f t="shared" si="22"/>
        <v/>
      </c>
      <c r="AF82" s="66" t="str">
        <f t="shared" si="23"/>
        <v/>
      </c>
      <c r="AG82" s="68">
        <f t="shared" si="24"/>
        <v>0</v>
      </c>
      <c r="AH82" s="119" t="str">
        <f t="shared" si="25"/>
        <v/>
      </c>
    </row>
    <row r="83" spans="2:34" ht="16.2" hidden="1" customHeight="1" x14ac:dyDescent="0.25">
      <c r="B83" s="85" t="s">
        <v>146</v>
      </c>
      <c r="C83" s="87"/>
      <c r="D83" s="88"/>
      <c r="E83" s="87"/>
      <c r="F83" s="86" t="s">
        <v>37</v>
      </c>
      <c r="G83" s="86" t="s">
        <v>37</v>
      </c>
      <c r="H83" s="86" t="s">
        <v>37</v>
      </c>
      <c r="I83" s="66" t="str">
        <f t="shared" si="15"/>
        <v/>
      </c>
      <c r="J83" s="66" t="str">
        <f t="shared" si="16"/>
        <v/>
      </c>
      <c r="K83" s="66" t="str">
        <f t="shared" si="17"/>
        <v/>
      </c>
      <c r="L83" s="66" t="str">
        <f t="shared" si="18"/>
        <v/>
      </c>
      <c r="M83" s="66" t="str">
        <f t="shared" si="19"/>
        <v/>
      </c>
      <c r="N83" s="66" t="str">
        <f t="shared" si="20"/>
        <v>Insufficient Information</v>
      </c>
      <c r="O83" s="66" t="str">
        <f t="shared" si="21"/>
        <v>Insufficient Information</v>
      </c>
      <c r="P83" s="63" t="str">
        <f>IF(AND(J83&lt;&gt;"",J83&lt;=10),CRFs!$C$3,"")</f>
        <v/>
      </c>
      <c r="Q83" s="63" t="str">
        <f>IF(AND(J83&lt;&gt;"",J83&gt;=6,J83&lt;=15),CRFs!$C$4,"")</f>
        <v/>
      </c>
      <c r="R83" s="63" t="str">
        <f>IF(AND(J83&lt;&gt;"",J83&gt;=11,J83&lt;=20),CRFs!$C$5,"")</f>
        <v/>
      </c>
      <c r="S83" s="63" t="str">
        <f>IF(AND(J83&lt;&gt;"",J83&gt;=16,J83&lt;=25),CRFs!$C$6,"")</f>
        <v/>
      </c>
      <c r="T83" s="63" t="str">
        <f>IF(AND(J83&lt;&gt;"",J83&gt;=21),CRFs!$C$7,"")</f>
        <v/>
      </c>
      <c r="U83" s="63" t="str">
        <f>IF(AND(J83&lt;&gt;"",J83&gt;25),CRFs!$C$8,"")</f>
        <v/>
      </c>
      <c r="V83" s="63" t="str">
        <f>IF($N83="Yes",CRFs!$C$9,"")</f>
        <v/>
      </c>
      <c r="W83" s="63" t="str">
        <f>IF($O83="Yes",CRFs!$C$10,"")</f>
        <v/>
      </c>
      <c r="X83" s="63" t="s">
        <v>37</v>
      </c>
      <c r="Y83" s="63" t="str">
        <f>IFERROR(INDEX($P83:$W83,_xlfn.AGGREGATE(15,6,(COLUMN($P83:$W83)-COLUMN($P83)+1)/($P83:$W83&lt;&gt;""),COLUMNS($Y83:Y83))),"")</f>
        <v/>
      </c>
      <c r="Z83" s="63" t="str">
        <f>IFERROR(INDEX($P83:$W83,_xlfn.AGGREGATE(15,6,(COLUMN($P83:$W83)-COLUMN($P83)+1)/($P83:$W83&lt;&gt;""),COLUMNS($Y83:Z83))),"")</f>
        <v/>
      </c>
      <c r="AA83" s="63" t="str">
        <f>IFERROR(INDEX($P83:$W83,_xlfn.AGGREGATE(15,6,(COLUMN($P83:$W83)-COLUMN($P83)+1)/($P83:$W83&lt;&gt;""),COLUMNS($Y83:AA83))),"")</f>
        <v/>
      </c>
      <c r="AB83" s="63" t="str">
        <f>IFERROR(INDEX($P83:$W83,_xlfn.AGGREGATE(15,6,(COLUMN($P83:$W83)-COLUMN($P83)+1)/($P83:$W83&lt;&gt;""),COLUMNS($Y83:AB83))),"")</f>
        <v/>
      </c>
      <c r="AC83" s="86" t="s">
        <v>37</v>
      </c>
      <c r="AD83" s="67">
        <f>IFERROR(IF(LEFT(AE83,4)*1&lt;2022,VLOOKUP(AC83,CRFs!$C$3:$D$10,2,FALSE),IF(LEFT(AE83,4)*1&gt;=2022,VLOOKUP(AC83,CRFs!$C$3:$J$10,2+MATCH(AE83,CRFs!$E$2:$J$2,0),FALSE))),0)</f>
        <v>0</v>
      </c>
      <c r="AE83" s="66" t="str">
        <f t="shared" si="22"/>
        <v/>
      </c>
      <c r="AF83" s="66" t="str">
        <f t="shared" si="23"/>
        <v/>
      </c>
      <c r="AG83" s="68">
        <f t="shared" si="24"/>
        <v>0</v>
      </c>
      <c r="AH83" s="119" t="str">
        <f t="shared" si="25"/>
        <v/>
      </c>
    </row>
    <row r="84" spans="2:34" ht="16.2" hidden="1" customHeight="1" x14ac:dyDescent="0.25">
      <c r="B84" s="85" t="s">
        <v>147</v>
      </c>
      <c r="C84" s="87"/>
      <c r="D84" s="88"/>
      <c r="E84" s="87"/>
      <c r="F84" s="86" t="s">
        <v>37</v>
      </c>
      <c r="G84" s="86" t="s">
        <v>37</v>
      </c>
      <c r="H84" s="86" t="s">
        <v>37</v>
      </c>
      <c r="I84" s="66" t="str">
        <f t="shared" si="15"/>
        <v/>
      </c>
      <c r="J84" s="66" t="str">
        <f t="shared" si="16"/>
        <v/>
      </c>
      <c r="K84" s="66" t="str">
        <f t="shared" si="17"/>
        <v/>
      </c>
      <c r="L84" s="66" t="str">
        <f t="shared" si="18"/>
        <v/>
      </c>
      <c r="M84" s="66" t="str">
        <f t="shared" si="19"/>
        <v/>
      </c>
      <c r="N84" s="66" t="str">
        <f t="shared" si="20"/>
        <v>Insufficient Information</v>
      </c>
      <c r="O84" s="66" t="str">
        <f t="shared" si="21"/>
        <v>Insufficient Information</v>
      </c>
      <c r="P84" s="63" t="str">
        <f>IF(AND(J84&lt;&gt;"",J84&lt;=10),CRFs!$C$3,"")</f>
        <v/>
      </c>
      <c r="Q84" s="63" t="str">
        <f>IF(AND(J84&lt;&gt;"",J84&gt;=6,J84&lt;=15),CRFs!$C$4,"")</f>
        <v/>
      </c>
      <c r="R84" s="63" t="str">
        <f>IF(AND(J84&lt;&gt;"",J84&gt;=11,J84&lt;=20),CRFs!$C$5,"")</f>
        <v/>
      </c>
      <c r="S84" s="63" t="str">
        <f>IF(AND(J84&lt;&gt;"",J84&gt;=16,J84&lt;=25),CRFs!$C$6,"")</f>
        <v/>
      </c>
      <c r="T84" s="63" t="str">
        <f>IF(AND(J84&lt;&gt;"",J84&gt;=21),CRFs!$C$7,"")</f>
        <v/>
      </c>
      <c r="U84" s="63" t="str">
        <f>IF(AND(J84&lt;&gt;"",J84&gt;25),CRFs!$C$8,"")</f>
        <v/>
      </c>
      <c r="V84" s="63" t="str">
        <f>IF($N84="Yes",CRFs!$C$9,"")</f>
        <v/>
      </c>
      <c r="W84" s="63" t="str">
        <f>IF($O84="Yes",CRFs!$C$10,"")</f>
        <v/>
      </c>
      <c r="X84" s="63" t="s">
        <v>37</v>
      </c>
      <c r="Y84" s="63" t="str">
        <f>IFERROR(INDEX($P84:$W84,_xlfn.AGGREGATE(15,6,(COLUMN($P84:$W84)-COLUMN($P84)+1)/($P84:$W84&lt;&gt;""),COLUMNS($Y84:Y84))),"")</f>
        <v/>
      </c>
      <c r="Z84" s="63" t="str">
        <f>IFERROR(INDEX($P84:$W84,_xlfn.AGGREGATE(15,6,(COLUMN($P84:$W84)-COLUMN($P84)+1)/($P84:$W84&lt;&gt;""),COLUMNS($Y84:Z84))),"")</f>
        <v/>
      </c>
      <c r="AA84" s="63" t="str">
        <f>IFERROR(INDEX($P84:$W84,_xlfn.AGGREGATE(15,6,(COLUMN($P84:$W84)-COLUMN($P84)+1)/($P84:$W84&lt;&gt;""),COLUMNS($Y84:AA84))),"")</f>
        <v/>
      </c>
      <c r="AB84" s="63" t="str">
        <f>IFERROR(INDEX($P84:$W84,_xlfn.AGGREGATE(15,6,(COLUMN($P84:$W84)-COLUMN($P84)+1)/($P84:$W84&lt;&gt;""),COLUMNS($Y84:AB84))),"")</f>
        <v/>
      </c>
      <c r="AC84" s="86" t="s">
        <v>37</v>
      </c>
      <c r="AD84" s="67">
        <f>IFERROR(IF(LEFT(AE84,4)*1&lt;2022,VLOOKUP(AC84,CRFs!$C$3:$D$10,2,FALSE),IF(LEFT(AE84,4)*1&gt;=2022,VLOOKUP(AC84,CRFs!$C$3:$J$10,2+MATCH(AE84,CRFs!$E$2:$J$2,0),FALSE))),0)</f>
        <v>0</v>
      </c>
      <c r="AE84" s="66" t="str">
        <f t="shared" si="22"/>
        <v/>
      </c>
      <c r="AF84" s="66" t="str">
        <f t="shared" si="23"/>
        <v/>
      </c>
      <c r="AG84" s="68">
        <f t="shared" si="24"/>
        <v>0</v>
      </c>
      <c r="AH84" s="119" t="str">
        <f t="shared" si="25"/>
        <v/>
      </c>
    </row>
    <row r="85" spans="2:34" ht="16.2" hidden="1" customHeight="1" x14ac:dyDescent="0.25">
      <c r="B85" s="85" t="s">
        <v>148</v>
      </c>
      <c r="C85" s="87"/>
      <c r="D85" s="88"/>
      <c r="E85" s="87"/>
      <c r="F85" s="86" t="s">
        <v>37</v>
      </c>
      <c r="G85" s="86" t="s">
        <v>37</v>
      </c>
      <c r="H85" s="86" t="s">
        <v>37</v>
      </c>
      <c r="I85" s="66" t="str">
        <f t="shared" si="15"/>
        <v/>
      </c>
      <c r="J85" s="66" t="str">
        <f t="shared" si="16"/>
        <v/>
      </c>
      <c r="K85" s="66" t="str">
        <f t="shared" si="17"/>
        <v/>
      </c>
      <c r="L85" s="66" t="str">
        <f t="shared" si="18"/>
        <v/>
      </c>
      <c r="M85" s="66" t="str">
        <f t="shared" si="19"/>
        <v/>
      </c>
      <c r="N85" s="66" t="str">
        <f t="shared" si="20"/>
        <v>Insufficient Information</v>
      </c>
      <c r="O85" s="66" t="str">
        <f t="shared" si="21"/>
        <v>Insufficient Information</v>
      </c>
      <c r="P85" s="63" t="str">
        <f>IF(AND(J85&lt;&gt;"",J85&lt;=10),CRFs!$C$3,"")</f>
        <v/>
      </c>
      <c r="Q85" s="63" t="str">
        <f>IF(AND(J85&lt;&gt;"",J85&gt;=6,J85&lt;=15),CRFs!$C$4,"")</f>
        <v/>
      </c>
      <c r="R85" s="63" t="str">
        <f>IF(AND(J85&lt;&gt;"",J85&gt;=11,J85&lt;=20),CRFs!$C$5,"")</f>
        <v/>
      </c>
      <c r="S85" s="63" t="str">
        <f>IF(AND(J85&lt;&gt;"",J85&gt;=16,J85&lt;=25),CRFs!$C$6,"")</f>
        <v/>
      </c>
      <c r="T85" s="63" t="str">
        <f>IF(AND(J85&lt;&gt;"",J85&gt;=21),CRFs!$C$7,"")</f>
        <v/>
      </c>
      <c r="U85" s="63" t="str">
        <f>IF(AND(J85&lt;&gt;"",J85&gt;25),CRFs!$C$8,"")</f>
        <v/>
      </c>
      <c r="V85" s="63" t="str">
        <f>IF($N85="Yes",CRFs!$C$9,"")</f>
        <v/>
      </c>
      <c r="W85" s="63" t="str">
        <f>IF($O85="Yes",CRFs!$C$10,"")</f>
        <v/>
      </c>
      <c r="X85" s="63" t="s">
        <v>37</v>
      </c>
      <c r="Y85" s="63" t="str">
        <f>IFERROR(INDEX($P85:$W85,_xlfn.AGGREGATE(15,6,(COLUMN($P85:$W85)-COLUMN($P85)+1)/($P85:$W85&lt;&gt;""),COLUMNS($Y85:Y85))),"")</f>
        <v/>
      </c>
      <c r="Z85" s="63" t="str">
        <f>IFERROR(INDEX($P85:$W85,_xlfn.AGGREGATE(15,6,(COLUMN($P85:$W85)-COLUMN($P85)+1)/($P85:$W85&lt;&gt;""),COLUMNS($Y85:Z85))),"")</f>
        <v/>
      </c>
      <c r="AA85" s="63" t="str">
        <f>IFERROR(INDEX($P85:$W85,_xlfn.AGGREGATE(15,6,(COLUMN($P85:$W85)-COLUMN($P85)+1)/($P85:$W85&lt;&gt;""),COLUMNS($Y85:AA85))),"")</f>
        <v/>
      </c>
      <c r="AB85" s="63" t="str">
        <f>IFERROR(INDEX($P85:$W85,_xlfn.AGGREGATE(15,6,(COLUMN($P85:$W85)-COLUMN($P85)+1)/($P85:$W85&lt;&gt;""),COLUMNS($Y85:AB85))),"")</f>
        <v/>
      </c>
      <c r="AC85" s="86" t="s">
        <v>37</v>
      </c>
      <c r="AD85" s="67">
        <f>IFERROR(IF(LEFT(AE85,4)*1&lt;2022,VLOOKUP(AC85,CRFs!$C$3:$D$10,2,FALSE),IF(LEFT(AE85,4)*1&gt;=2022,VLOOKUP(AC85,CRFs!$C$3:$J$10,2+MATCH(AE85,CRFs!$E$2:$J$2,0),FALSE))),0)</f>
        <v>0</v>
      </c>
      <c r="AE85" s="66" t="str">
        <f t="shared" si="22"/>
        <v/>
      </c>
      <c r="AF85" s="66" t="str">
        <f t="shared" si="23"/>
        <v/>
      </c>
      <c r="AG85" s="68">
        <f t="shared" si="24"/>
        <v>0</v>
      </c>
      <c r="AH85" s="119" t="str">
        <f t="shared" si="25"/>
        <v/>
      </c>
    </row>
    <row r="86" spans="2:34" ht="16.2" hidden="1" customHeight="1" x14ac:dyDescent="0.25">
      <c r="B86" s="85" t="s">
        <v>149</v>
      </c>
      <c r="C86" s="87"/>
      <c r="D86" s="88"/>
      <c r="E86" s="87"/>
      <c r="F86" s="86" t="s">
        <v>37</v>
      </c>
      <c r="G86" s="86" t="s">
        <v>37</v>
      </c>
      <c r="H86" s="86" t="s">
        <v>37</v>
      </c>
      <c r="I86" s="66" t="str">
        <f t="shared" si="15"/>
        <v/>
      </c>
      <c r="J86" s="66" t="str">
        <f t="shared" si="16"/>
        <v/>
      </c>
      <c r="K86" s="66" t="str">
        <f t="shared" si="17"/>
        <v/>
      </c>
      <c r="L86" s="66" t="str">
        <f t="shared" si="18"/>
        <v/>
      </c>
      <c r="M86" s="66" t="str">
        <f t="shared" si="19"/>
        <v/>
      </c>
      <c r="N86" s="66" t="str">
        <f t="shared" si="20"/>
        <v>Insufficient Information</v>
      </c>
      <c r="O86" s="66" t="str">
        <f t="shared" si="21"/>
        <v>Insufficient Information</v>
      </c>
      <c r="P86" s="63" t="str">
        <f>IF(AND(J86&lt;&gt;"",J86&lt;=10),CRFs!$C$3,"")</f>
        <v/>
      </c>
      <c r="Q86" s="63" t="str">
        <f>IF(AND(J86&lt;&gt;"",J86&gt;=6,J86&lt;=15),CRFs!$C$4,"")</f>
        <v/>
      </c>
      <c r="R86" s="63" t="str">
        <f>IF(AND(J86&lt;&gt;"",J86&gt;=11,J86&lt;=20),CRFs!$C$5,"")</f>
        <v/>
      </c>
      <c r="S86" s="63" t="str">
        <f>IF(AND(J86&lt;&gt;"",J86&gt;=16,J86&lt;=25),CRFs!$C$6,"")</f>
        <v/>
      </c>
      <c r="T86" s="63" t="str">
        <f>IF(AND(J86&lt;&gt;"",J86&gt;=21),CRFs!$C$7,"")</f>
        <v/>
      </c>
      <c r="U86" s="63" t="str">
        <f>IF(AND(J86&lt;&gt;"",J86&gt;25),CRFs!$C$8,"")</f>
        <v/>
      </c>
      <c r="V86" s="63" t="str">
        <f>IF($N86="Yes",CRFs!$C$9,"")</f>
        <v/>
      </c>
      <c r="W86" s="63" t="str">
        <f>IF($O86="Yes",CRFs!$C$10,"")</f>
        <v/>
      </c>
      <c r="X86" s="63" t="s">
        <v>37</v>
      </c>
      <c r="Y86" s="63" t="str">
        <f>IFERROR(INDEX($P86:$W86,_xlfn.AGGREGATE(15,6,(COLUMN($P86:$W86)-COLUMN($P86)+1)/($P86:$W86&lt;&gt;""),COLUMNS($Y86:Y86))),"")</f>
        <v/>
      </c>
      <c r="Z86" s="63" t="str">
        <f>IFERROR(INDEX($P86:$W86,_xlfn.AGGREGATE(15,6,(COLUMN($P86:$W86)-COLUMN($P86)+1)/($P86:$W86&lt;&gt;""),COLUMNS($Y86:Z86))),"")</f>
        <v/>
      </c>
      <c r="AA86" s="63" t="str">
        <f>IFERROR(INDEX($P86:$W86,_xlfn.AGGREGATE(15,6,(COLUMN($P86:$W86)-COLUMN($P86)+1)/($P86:$W86&lt;&gt;""),COLUMNS($Y86:AA86))),"")</f>
        <v/>
      </c>
      <c r="AB86" s="63" t="str">
        <f>IFERROR(INDEX($P86:$W86,_xlfn.AGGREGATE(15,6,(COLUMN($P86:$W86)-COLUMN($P86)+1)/($P86:$W86&lt;&gt;""),COLUMNS($Y86:AB86))),"")</f>
        <v/>
      </c>
      <c r="AC86" s="86" t="s">
        <v>37</v>
      </c>
      <c r="AD86" s="67">
        <f>IFERROR(IF(LEFT(AE86,4)*1&lt;2022,VLOOKUP(AC86,CRFs!$C$3:$D$10,2,FALSE),IF(LEFT(AE86,4)*1&gt;=2022,VLOOKUP(AC86,CRFs!$C$3:$J$10,2+MATCH(AE86,CRFs!$E$2:$J$2,0),FALSE))),0)</f>
        <v>0</v>
      </c>
      <c r="AE86" s="66" t="str">
        <f t="shared" si="22"/>
        <v/>
      </c>
      <c r="AF86" s="66" t="str">
        <f t="shared" si="23"/>
        <v/>
      </c>
      <c r="AG86" s="68">
        <f t="shared" si="24"/>
        <v>0</v>
      </c>
      <c r="AH86" s="119" t="str">
        <f t="shared" si="25"/>
        <v/>
      </c>
    </row>
    <row r="87" spans="2:34" ht="16.2" hidden="1" customHeight="1" x14ac:dyDescent="0.25">
      <c r="B87" s="85" t="s">
        <v>150</v>
      </c>
      <c r="C87" s="87"/>
      <c r="D87" s="88"/>
      <c r="E87" s="87"/>
      <c r="F87" s="86" t="s">
        <v>37</v>
      </c>
      <c r="G87" s="86" t="s">
        <v>37</v>
      </c>
      <c r="H87" s="86" t="s">
        <v>37</v>
      </c>
      <c r="I87" s="66" t="str">
        <f t="shared" si="15"/>
        <v/>
      </c>
      <c r="J87" s="66" t="str">
        <f t="shared" si="16"/>
        <v/>
      </c>
      <c r="K87" s="66" t="str">
        <f t="shared" si="17"/>
        <v/>
      </c>
      <c r="L87" s="66" t="str">
        <f t="shared" si="18"/>
        <v/>
      </c>
      <c r="M87" s="66" t="str">
        <f t="shared" si="19"/>
        <v/>
      </c>
      <c r="N87" s="66" t="str">
        <f t="shared" si="20"/>
        <v>Insufficient Information</v>
      </c>
      <c r="O87" s="66" t="str">
        <f t="shared" si="21"/>
        <v>Insufficient Information</v>
      </c>
      <c r="P87" s="63" t="str">
        <f>IF(AND(J87&lt;&gt;"",J87&lt;=10),CRFs!$C$3,"")</f>
        <v/>
      </c>
      <c r="Q87" s="63" t="str">
        <f>IF(AND(J87&lt;&gt;"",J87&gt;=6,J87&lt;=15),CRFs!$C$4,"")</f>
        <v/>
      </c>
      <c r="R87" s="63" t="str">
        <f>IF(AND(J87&lt;&gt;"",J87&gt;=11,J87&lt;=20),CRFs!$C$5,"")</f>
        <v/>
      </c>
      <c r="S87" s="63" t="str">
        <f>IF(AND(J87&lt;&gt;"",J87&gt;=16,J87&lt;=25),CRFs!$C$6,"")</f>
        <v/>
      </c>
      <c r="T87" s="63" t="str">
        <f>IF(AND(J87&lt;&gt;"",J87&gt;=21),CRFs!$C$7,"")</f>
        <v/>
      </c>
      <c r="U87" s="63" t="str">
        <f>IF(AND(J87&lt;&gt;"",J87&gt;25),CRFs!$C$8,"")</f>
        <v/>
      </c>
      <c r="V87" s="63" t="str">
        <f>IF($N87="Yes",CRFs!$C$9,"")</f>
        <v/>
      </c>
      <c r="W87" s="63" t="str">
        <f>IF($O87="Yes",CRFs!$C$10,"")</f>
        <v/>
      </c>
      <c r="X87" s="63" t="s">
        <v>37</v>
      </c>
      <c r="Y87" s="63" t="str">
        <f>IFERROR(INDEX($P87:$W87,_xlfn.AGGREGATE(15,6,(COLUMN($P87:$W87)-COLUMN($P87)+1)/($P87:$W87&lt;&gt;""),COLUMNS($Y87:Y87))),"")</f>
        <v/>
      </c>
      <c r="Z87" s="63" t="str">
        <f>IFERROR(INDEX($P87:$W87,_xlfn.AGGREGATE(15,6,(COLUMN($P87:$W87)-COLUMN($P87)+1)/($P87:$W87&lt;&gt;""),COLUMNS($Y87:Z87))),"")</f>
        <v/>
      </c>
      <c r="AA87" s="63" t="str">
        <f>IFERROR(INDEX($P87:$W87,_xlfn.AGGREGATE(15,6,(COLUMN($P87:$W87)-COLUMN($P87)+1)/($P87:$W87&lt;&gt;""),COLUMNS($Y87:AA87))),"")</f>
        <v/>
      </c>
      <c r="AB87" s="63" t="str">
        <f>IFERROR(INDEX($P87:$W87,_xlfn.AGGREGATE(15,6,(COLUMN($P87:$W87)-COLUMN($P87)+1)/($P87:$W87&lt;&gt;""),COLUMNS($Y87:AB87))),"")</f>
        <v/>
      </c>
      <c r="AC87" s="86" t="s">
        <v>37</v>
      </c>
      <c r="AD87" s="67">
        <f>IFERROR(IF(LEFT(AE87,4)*1&lt;2022,VLOOKUP(AC87,CRFs!$C$3:$D$10,2,FALSE),IF(LEFT(AE87,4)*1&gt;=2022,VLOOKUP(AC87,CRFs!$C$3:$J$10,2+MATCH(AE87,CRFs!$E$2:$J$2,0),FALSE))),0)</f>
        <v>0</v>
      </c>
      <c r="AE87" s="66" t="str">
        <f t="shared" si="22"/>
        <v/>
      </c>
      <c r="AF87" s="66" t="str">
        <f t="shared" si="23"/>
        <v/>
      </c>
      <c r="AG87" s="68">
        <f t="shared" si="24"/>
        <v>0</v>
      </c>
      <c r="AH87" s="119" t="str">
        <f t="shared" si="25"/>
        <v/>
      </c>
    </row>
    <row r="88" spans="2:34" ht="16.2" hidden="1" customHeight="1" x14ac:dyDescent="0.25">
      <c r="B88" s="85" t="s">
        <v>151</v>
      </c>
      <c r="C88" s="87"/>
      <c r="D88" s="88"/>
      <c r="E88" s="87"/>
      <c r="F88" s="86" t="s">
        <v>37</v>
      </c>
      <c r="G88" s="86" t="s">
        <v>37</v>
      </c>
      <c r="H88" s="86" t="s">
        <v>37</v>
      </c>
      <c r="I88" s="66" t="str">
        <f t="shared" si="15"/>
        <v/>
      </c>
      <c r="J88" s="66" t="str">
        <f t="shared" si="16"/>
        <v/>
      </c>
      <c r="K88" s="66" t="str">
        <f t="shared" si="17"/>
        <v/>
      </c>
      <c r="L88" s="66" t="str">
        <f t="shared" si="18"/>
        <v/>
      </c>
      <c r="M88" s="66" t="str">
        <f t="shared" si="19"/>
        <v/>
      </c>
      <c r="N88" s="66" t="str">
        <f t="shared" si="20"/>
        <v>Insufficient Information</v>
      </c>
      <c r="O88" s="66" t="str">
        <f t="shared" si="21"/>
        <v>Insufficient Information</v>
      </c>
      <c r="P88" s="63" t="str">
        <f>IF(AND(J88&lt;&gt;"",J88&lt;=10),CRFs!$C$3,"")</f>
        <v/>
      </c>
      <c r="Q88" s="63" t="str">
        <f>IF(AND(J88&lt;&gt;"",J88&gt;=6,J88&lt;=15),CRFs!$C$4,"")</f>
        <v/>
      </c>
      <c r="R88" s="63" t="str">
        <f>IF(AND(J88&lt;&gt;"",J88&gt;=11,J88&lt;=20),CRFs!$C$5,"")</f>
        <v/>
      </c>
      <c r="S88" s="63" t="str">
        <f>IF(AND(J88&lt;&gt;"",J88&gt;=16,J88&lt;=25),CRFs!$C$6,"")</f>
        <v/>
      </c>
      <c r="T88" s="63" t="str">
        <f>IF(AND(J88&lt;&gt;"",J88&gt;=21),CRFs!$C$7,"")</f>
        <v/>
      </c>
      <c r="U88" s="63" t="str">
        <f>IF(AND(J88&lt;&gt;"",J88&gt;25),CRFs!$C$8,"")</f>
        <v/>
      </c>
      <c r="V88" s="63" t="str">
        <f>IF($N88="Yes",CRFs!$C$9,"")</f>
        <v/>
      </c>
      <c r="W88" s="63" t="str">
        <f>IF($O88="Yes",CRFs!$C$10,"")</f>
        <v/>
      </c>
      <c r="X88" s="63" t="s">
        <v>37</v>
      </c>
      <c r="Y88" s="63" t="str">
        <f>IFERROR(INDEX($P88:$W88,_xlfn.AGGREGATE(15,6,(COLUMN($P88:$W88)-COLUMN($P88)+1)/($P88:$W88&lt;&gt;""),COLUMNS($Y88:Y88))),"")</f>
        <v/>
      </c>
      <c r="Z88" s="63" t="str">
        <f>IFERROR(INDEX($P88:$W88,_xlfn.AGGREGATE(15,6,(COLUMN($P88:$W88)-COLUMN($P88)+1)/($P88:$W88&lt;&gt;""),COLUMNS($Y88:Z88))),"")</f>
        <v/>
      </c>
      <c r="AA88" s="63" t="str">
        <f>IFERROR(INDEX($P88:$W88,_xlfn.AGGREGATE(15,6,(COLUMN($P88:$W88)-COLUMN($P88)+1)/($P88:$W88&lt;&gt;""),COLUMNS($Y88:AA88))),"")</f>
        <v/>
      </c>
      <c r="AB88" s="63" t="str">
        <f>IFERROR(INDEX($P88:$W88,_xlfn.AGGREGATE(15,6,(COLUMN($P88:$W88)-COLUMN($P88)+1)/($P88:$W88&lt;&gt;""),COLUMNS($Y88:AB88))),"")</f>
        <v/>
      </c>
      <c r="AC88" s="86" t="s">
        <v>37</v>
      </c>
      <c r="AD88" s="67">
        <f>IFERROR(IF(LEFT(AE88,4)*1&lt;2022,VLOOKUP(AC88,CRFs!$C$3:$D$10,2,FALSE),IF(LEFT(AE88,4)*1&gt;=2022,VLOOKUP(AC88,CRFs!$C$3:$J$10,2+MATCH(AE88,CRFs!$E$2:$J$2,0),FALSE))),0)</f>
        <v>0</v>
      </c>
      <c r="AE88" s="66" t="str">
        <f t="shared" si="22"/>
        <v/>
      </c>
      <c r="AF88" s="66" t="str">
        <f t="shared" si="23"/>
        <v/>
      </c>
      <c r="AG88" s="68">
        <f t="shared" si="24"/>
        <v>0</v>
      </c>
      <c r="AH88" s="119" t="str">
        <f t="shared" si="25"/>
        <v/>
      </c>
    </row>
    <row r="89" spans="2:34" ht="16.2" hidden="1" customHeight="1" x14ac:dyDescent="0.25">
      <c r="B89" s="85" t="s">
        <v>152</v>
      </c>
      <c r="C89" s="87"/>
      <c r="D89" s="88"/>
      <c r="E89" s="87"/>
      <c r="F89" s="86" t="s">
        <v>37</v>
      </c>
      <c r="G89" s="86" t="s">
        <v>37</v>
      </c>
      <c r="H89" s="86" t="s">
        <v>37</v>
      </c>
      <c r="I89" s="66" t="str">
        <f t="shared" si="15"/>
        <v/>
      </c>
      <c r="J89" s="66" t="str">
        <f t="shared" si="16"/>
        <v/>
      </c>
      <c r="K89" s="66" t="str">
        <f t="shared" si="17"/>
        <v/>
      </c>
      <c r="L89" s="66" t="str">
        <f t="shared" si="18"/>
        <v/>
      </c>
      <c r="M89" s="66" t="str">
        <f t="shared" si="19"/>
        <v/>
      </c>
      <c r="N89" s="66" t="str">
        <f t="shared" si="20"/>
        <v>Insufficient Information</v>
      </c>
      <c r="O89" s="66" t="str">
        <f t="shared" si="21"/>
        <v>Insufficient Information</v>
      </c>
      <c r="P89" s="63" t="str">
        <f>IF(AND(J89&lt;&gt;"",J89&lt;=10),CRFs!$C$3,"")</f>
        <v/>
      </c>
      <c r="Q89" s="63" t="str">
        <f>IF(AND(J89&lt;&gt;"",J89&gt;=6,J89&lt;=15),CRFs!$C$4,"")</f>
        <v/>
      </c>
      <c r="R89" s="63" t="str">
        <f>IF(AND(J89&lt;&gt;"",J89&gt;=11,J89&lt;=20),CRFs!$C$5,"")</f>
        <v/>
      </c>
      <c r="S89" s="63" t="str">
        <f>IF(AND(J89&lt;&gt;"",J89&gt;=16,J89&lt;=25),CRFs!$C$6,"")</f>
        <v/>
      </c>
      <c r="T89" s="63" t="str">
        <f>IF(AND(J89&lt;&gt;"",J89&gt;=21),CRFs!$C$7,"")</f>
        <v/>
      </c>
      <c r="U89" s="63" t="str">
        <f>IF(AND(J89&lt;&gt;"",J89&gt;25),CRFs!$C$8,"")</f>
        <v/>
      </c>
      <c r="V89" s="63" t="str">
        <f>IF($N89="Yes",CRFs!$C$9,"")</f>
        <v/>
      </c>
      <c r="W89" s="63" t="str">
        <f>IF($O89="Yes",CRFs!$C$10,"")</f>
        <v/>
      </c>
      <c r="X89" s="63" t="s">
        <v>37</v>
      </c>
      <c r="Y89" s="63" t="str">
        <f>IFERROR(INDEX($P89:$W89,_xlfn.AGGREGATE(15,6,(COLUMN($P89:$W89)-COLUMN($P89)+1)/($P89:$W89&lt;&gt;""),COLUMNS($Y89:Y89))),"")</f>
        <v/>
      </c>
      <c r="Z89" s="63" t="str">
        <f>IFERROR(INDEX($P89:$W89,_xlfn.AGGREGATE(15,6,(COLUMN($P89:$W89)-COLUMN($P89)+1)/($P89:$W89&lt;&gt;""),COLUMNS($Y89:Z89))),"")</f>
        <v/>
      </c>
      <c r="AA89" s="63" t="str">
        <f>IFERROR(INDEX($P89:$W89,_xlfn.AGGREGATE(15,6,(COLUMN($P89:$W89)-COLUMN($P89)+1)/($P89:$W89&lt;&gt;""),COLUMNS($Y89:AA89))),"")</f>
        <v/>
      </c>
      <c r="AB89" s="63" t="str">
        <f>IFERROR(INDEX($P89:$W89,_xlfn.AGGREGATE(15,6,(COLUMN($P89:$W89)-COLUMN($P89)+1)/($P89:$W89&lt;&gt;""),COLUMNS($Y89:AB89))),"")</f>
        <v/>
      </c>
      <c r="AC89" s="86" t="s">
        <v>37</v>
      </c>
      <c r="AD89" s="67">
        <f>IFERROR(IF(LEFT(AE89,4)*1&lt;2022,VLOOKUP(AC89,CRFs!$C$3:$D$10,2,FALSE),IF(LEFT(AE89,4)*1&gt;=2022,VLOOKUP(AC89,CRFs!$C$3:$J$10,2+MATCH(AE89,CRFs!$E$2:$J$2,0),FALSE))),0)</f>
        <v>0</v>
      </c>
      <c r="AE89" s="66" t="str">
        <f t="shared" si="22"/>
        <v/>
      </c>
      <c r="AF89" s="66" t="str">
        <f t="shared" si="23"/>
        <v/>
      </c>
      <c r="AG89" s="68">
        <f t="shared" si="24"/>
        <v>0</v>
      </c>
      <c r="AH89" s="119" t="str">
        <f t="shared" si="25"/>
        <v/>
      </c>
    </row>
    <row r="90" spans="2:34" ht="16.2" hidden="1" customHeight="1" x14ac:dyDescent="0.25">
      <c r="B90" s="85" t="s">
        <v>153</v>
      </c>
      <c r="C90" s="87"/>
      <c r="D90" s="88"/>
      <c r="E90" s="87"/>
      <c r="F90" s="86" t="s">
        <v>37</v>
      </c>
      <c r="G90" s="86" t="s">
        <v>37</v>
      </c>
      <c r="H90" s="86" t="s">
        <v>37</v>
      </c>
      <c r="I90" s="66" t="str">
        <f t="shared" si="15"/>
        <v/>
      </c>
      <c r="J90" s="66" t="str">
        <f t="shared" si="16"/>
        <v/>
      </c>
      <c r="K90" s="66" t="str">
        <f t="shared" si="17"/>
        <v/>
      </c>
      <c r="L90" s="66" t="str">
        <f t="shared" si="18"/>
        <v/>
      </c>
      <c r="M90" s="66" t="str">
        <f t="shared" si="19"/>
        <v/>
      </c>
      <c r="N90" s="66" t="str">
        <f t="shared" si="20"/>
        <v>Insufficient Information</v>
      </c>
      <c r="O90" s="66" t="str">
        <f t="shared" si="21"/>
        <v>Insufficient Information</v>
      </c>
      <c r="P90" s="63" t="str">
        <f>IF(AND(J90&lt;&gt;"",J90&lt;=10),CRFs!$C$3,"")</f>
        <v/>
      </c>
      <c r="Q90" s="63" t="str">
        <f>IF(AND(J90&lt;&gt;"",J90&gt;=6,J90&lt;=15),CRFs!$C$4,"")</f>
        <v/>
      </c>
      <c r="R90" s="63" t="str">
        <f>IF(AND(J90&lt;&gt;"",J90&gt;=11,J90&lt;=20),CRFs!$C$5,"")</f>
        <v/>
      </c>
      <c r="S90" s="63" t="str">
        <f>IF(AND(J90&lt;&gt;"",J90&gt;=16,J90&lt;=25),CRFs!$C$6,"")</f>
        <v/>
      </c>
      <c r="T90" s="63" t="str">
        <f>IF(AND(J90&lt;&gt;"",J90&gt;=21),CRFs!$C$7,"")</f>
        <v/>
      </c>
      <c r="U90" s="63" t="str">
        <f>IF(AND(J90&lt;&gt;"",J90&gt;25),CRFs!$C$8,"")</f>
        <v/>
      </c>
      <c r="V90" s="63" t="str">
        <f>IF($N90="Yes",CRFs!$C$9,"")</f>
        <v/>
      </c>
      <c r="W90" s="63" t="str">
        <f>IF($O90="Yes",CRFs!$C$10,"")</f>
        <v/>
      </c>
      <c r="X90" s="63" t="s">
        <v>37</v>
      </c>
      <c r="Y90" s="63" t="str">
        <f>IFERROR(INDEX($P90:$W90,_xlfn.AGGREGATE(15,6,(COLUMN($P90:$W90)-COLUMN($P90)+1)/($P90:$W90&lt;&gt;""),COLUMNS($Y90:Y90))),"")</f>
        <v/>
      </c>
      <c r="Z90" s="63" t="str">
        <f>IFERROR(INDEX($P90:$W90,_xlfn.AGGREGATE(15,6,(COLUMN($P90:$W90)-COLUMN($P90)+1)/($P90:$W90&lt;&gt;""),COLUMNS($Y90:Z90))),"")</f>
        <v/>
      </c>
      <c r="AA90" s="63" t="str">
        <f>IFERROR(INDEX($P90:$W90,_xlfn.AGGREGATE(15,6,(COLUMN($P90:$W90)-COLUMN($P90)+1)/($P90:$W90&lt;&gt;""),COLUMNS($Y90:AA90))),"")</f>
        <v/>
      </c>
      <c r="AB90" s="63" t="str">
        <f>IFERROR(INDEX($P90:$W90,_xlfn.AGGREGATE(15,6,(COLUMN($P90:$W90)-COLUMN($P90)+1)/($P90:$W90&lt;&gt;""),COLUMNS($Y90:AB90))),"")</f>
        <v/>
      </c>
      <c r="AC90" s="86" t="s">
        <v>37</v>
      </c>
      <c r="AD90" s="67">
        <f>IFERROR(IF(LEFT(AE90,4)*1&lt;2022,VLOOKUP(AC90,CRFs!$C$3:$D$10,2,FALSE),IF(LEFT(AE90,4)*1&gt;=2022,VLOOKUP(AC90,CRFs!$C$3:$J$10,2+MATCH(AE90,CRFs!$E$2:$J$2,0),FALSE))),0)</f>
        <v>0</v>
      </c>
      <c r="AE90" s="66" t="str">
        <f t="shared" si="22"/>
        <v/>
      </c>
      <c r="AF90" s="66" t="str">
        <f t="shared" si="23"/>
        <v/>
      </c>
      <c r="AG90" s="68">
        <f t="shared" si="24"/>
        <v>0</v>
      </c>
      <c r="AH90" s="119" t="str">
        <f t="shared" si="25"/>
        <v/>
      </c>
    </row>
    <row r="91" spans="2:34" ht="16.2" hidden="1" customHeight="1" x14ac:dyDescent="0.25">
      <c r="B91" s="85" t="s">
        <v>154</v>
      </c>
      <c r="C91" s="87"/>
      <c r="D91" s="88"/>
      <c r="E91" s="87"/>
      <c r="F91" s="86" t="s">
        <v>37</v>
      </c>
      <c r="G91" s="86" t="s">
        <v>37</v>
      </c>
      <c r="H91" s="86" t="s">
        <v>37</v>
      </c>
      <c r="I91" s="66" t="str">
        <f t="shared" si="15"/>
        <v/>
      </c>
      <c r="J91" s="66" t="str">
        <f t="shared" si="16"/>
        <v/>
      </c>
      <c r="K91" s="66" t="str">
        <f t="shared" si="17"/>
        <v/>
      </c>
      <c r="L91" s="66" t="str">
        <f t="shared" si="18"/>
        <v/>
      </c>
      <c r="M91" s="66" t="str">
        <f t="shared" si="19"/>
        <v/>
      </c>
      <c r="N91" s="66" t="str">
        <f t="shared" si="20"/>
        <v>Insufficient Information</v>
      </c>
      <c r="O91" s="66" t="str">
        <f t="shared" si="21"/>
        <v>Insufficient Information</v>
      </c>
      <c r="P91" s="63" t="str">
        <f>IF(AND(J91&lt;&gt;"",J91&lt;=10),CRFs!$C$3,"")</f>
        <v/>
      </c>
      <c r="Q91" s="63" t="str">
        <f>IF(AND(J91&lt;&gt;"",J91&gt;=6,J91&lt;=15),CRFs!$C$4,"")</f>
        <v/>
      </c>
      <c r="R91" s="63" t="str">
        <f>IF(AND(J91&lt;&gt;"",J91&gt;=11,J91&lt;=20),CRFs!$C$5,"")</f>
        <v/>
      </c>
      <c r="S91" s="63" t="str">
        <f>IF(AND(J91&lt;&gt;"",J91&gt;=16,J91&lt;=25),CRFs!$C$6,"")</f>
        <v/>
      </c>
      <c r="T91" s="63" t="str">
        <f>IF(AND(J91&lt;&gt;"",J91&gt;=21),CRFs!$C$7,"")</f>
        <v/>
      </c>
      <c r="U91" s="63" t="str">
        <f>IF(AND(J91&lt;&gt;"",J91&gt;25),CRFs!$C$8,"")</f>
        <v/>
      </c>
      <c r="V91" s="63" t="str">
        <f>IF($N91="Yes",CRFs!$C$9,"")</f>
        <v/>
      </c>
      <c r="W91" s="63" t="str">
        <f>IF($O91="Yes",CRFs!$C$10,"")</f>
        <v/>
      </c>
      <c r="X91" s="63" t="s">
        <v>37</v>
      </c>
      <c r="Y91" s="63" t="str">
        <f>IFERROR(INDEX($P91:$W91,_xlfn.AGGREGATE(15,6,(COLUMN($P91:$W91)-COLUMN($P91)+1)/($P91:$W91&lt;&gt;""),COLUMNS($Y91:Y91))),"")</f>
        <v/>
      </c>
      <c r="Z91" s="63" t="str">
        <f>IFERROR(INDEX($P91:$W91,_xlfn.AGGREGATE(15,6,(COLUMN($P91:$W91)-COLUMN($P91)+1)/($P91:$W91&lt;&gt;""),COLUMNS($Y91:Z91))),"")</f>
        <v/>
      </c>
      <c r="AA91" s="63" t="str">
        <f>IFERROR(INDEX($P91:$W91,_xlfn.AGGREGATE(15,6,(COLUMN($P91:$W91)-COLUMN($P91)+1)/($P91:$W91&lt;&gt;""),COLUMNS($Y91:AA91))),"")</f>
        <v/>
      </c>
      <c r="AB91" s="63" t="str">
        <f>IFERROR(INDEX($P91:$W91,_xlfn.AGGREGATE(15,6,(COLUMN($P91:$W91)-COLUMN($P91)+1)/($P91:$W91&lt;&gt;""),COLUMNS($Y91:AB91))),"")</f>
        <v/>
      </c>
      <c r="AC91" s="86" t="s">
        <v>37</v>
      </c>
      <c r="AD91" s="67">
        <f>IFERROR(IF(LEFT(AE91,4)*1&lt;2022,VLOOKUP(AC91,CRFs!$C$3:$D$10,2,FALSE),IF(LEFT(AE91,4)*1&gt;=2022,VLOOKUP(AC91,CRFs!$C$3:$J$10,2+MATCH(AE91,CRFs!$E$2:$J$2,0),FALSE))),0)</f>
        <v>0</v>
      </c>
      <c r="AE91" s="66" t="str">
        <f t="shared" si="22"/>
        <v/>
      </c>
      <c r="AF91" s="66" t="str">
        <f t="shared" si="23"/>
        <v/>
      </c>
      <c r="AG91" s="68">
        <f t="shared" si="24"/>
        <v>0</v>
      </c>
      <c r="AH91" s="119" t="str">
        <f t="shared" si="25"/>
        <v/>
      </c>
    </row>
    <row r="92" spans="2:34" ht="16.2" hidden="1" customHeight="1" x14ac:dyDescent="0.25">
      <c r="B92" s="85" t="s">
        <v>155</v>
      </c>
      <c r="C92" s="87"/>
      <c r="D92" s="88"/>
      <c r="E92" s="87"/>
      <c r="F92" s="86" t="s">
        <v>37</v>
      </c>
      <c r="G92" s="86" t="s">
        <v>37</v>
      </c>
      <c r="H92" s="86" t="s">
        <v>37</v>
      </c>
      <c r="I92" s="66" t="str">
        <f t="shared" si="15"/>
        <v/>
      </c>
      <c r="J92" s="66" t="str">
        <f t="shared" si="16"/>
        <v/>
      </c>
      <c r="K92" s="66" t="str">
        <f t="shared" si="17"/>
        <v/>
      </c>
      <c r="L92" s="66" t="str">
        <f t="shared" si="18"/>
        <v/>
      </c>
      <c r="M92" s="66" t="str">
        <f t="shared" si="19"/>
        <v/>
      </c>
      <c r="N92" s="66" t="str">
        <f t="shared" si="20"/>
        <v>Insufficient Information</v>
      </c>
      <c r="O92" s="66" t="str">
        <f t="shared" si="21"/>
        <v>Insufficient Information</v>
      </c>
      <c r="P92" s="63" t="str">
        <f>IF(AND(J92&lt;&gt;"",J92&lt;=10),CRFs!$C$3,"")</f>
        <v/>
      </c>
      <c r="Q92" s="63" t="str">
        <f>IF(AND(J92&lt;&gt;"",J92&gt;=6,J92&lt;=15),CRFs!$C$4,"")</f>
        <v/>
      </c>
      <c r="R92" s="63" t="str">
        <f>IF(AND(J92&lt;&gt;"",J92&gt;=11,J92&lt;=20),CRFs!$C$5,"")</f>
        <v/>
      </c>
      <c r="S92" s="63" t="str">
        <f>IF(AND(J92&lt;&gt;"",J92&gt;=16,J92&lt;=25),CRFs!$C$6,"")</f>
        <v/>
      </c>
      <c r="T92" s="63" t="str">
        <f>IF(AND(J92&lt;&gt;"",J92&gt;=21),CRFs!$C$7,"")</f>
        <v/>
      </c>
      <c r="U92" s="63" t="str">
        <f>IF(AND(J92&lt;&gt;"",J92&gt;25),CRFs!$C$8,"")</f>
        <v/>
      </c>
      <c r="V92" s="63" t="str">
        <f>IF($N92="Yes",CRFs!$C$9,"")</f>
        <v/>
      </c>
      <c r="W92" s="63" t="str">
        <f>IF($O92="Yes",CRFs!$C$10,"")</f>
        <v/>
      </c>
      <c r="X92" s="63" t="s">
        <v>37</v>
      </c>
      <c r="Y92" s="63" t="str">
        <f>IFERROR(INDEX($P92:$W92,_xlfn.AGGREGATE(15,6,(COLUMN($P92:$W92)-COLUMN($P92)+1)/($P92:$W92&lt;&gt;""),COLUMNS($Y92:Y92))),"")</f>
        <v/>
      </c>
      <c r="Z92" s="63" t="str">
        <f>IFERROR(INDEX($P92:$W92,_xlfn.AGGREGATE(15,6,(COLUMN($P92:$W92)-COLUMN($P92)+1)/($P92:$W92&lt;&gt;""),COLUMNS($Y92:Z92))),"")</f>
        <v/>
      </c>
      <c r="AA92" s="63" t="str">
        <f>IFERROR(INDEX($P92:$W92,_xlfn.AGGREGATE(15,6,(COLUMN($P92:$W92)-COLUMN($P92)+1)/($P92:$W92&lt;&gt;""),COLUMNS($Y92:AA92))),"")</f>
        <v/>
      </c>
      <c r="AB92" s="63" t="str">
        <f>IFERROR(INDEX($P92:$W92,_xlfn.AGGREGATE(15,6,(COLUMN($P92:$W92)-COLUMN($P92)+1)/($P92:$W92&lt;&gt;""),COLUMNS($Y92:AB92))),"")</f>
        <v/>
      </c>
      <c r="AC92" s="86" t="s">
        <v>37</v>
      </c>
      <c r="AD92" s="67">
        <f>IFERROR(IF(LEFT(AE92,4)*1&lt;2022,VLOOKUP(AC92,CRFs!$C$3:$D$10,2,FALSE),IF(LEFT(AE92,4)*1&gt;=2022,VLOOKUP(AC92,CRFs!$C$3:$J$10,2+MATCH(AE92,CRFs!$E$2:$J$2,0),FALSE))),0)</f>
        <v>0</v>
      </c>
      <c r="AE92" s="66" t="str">
        <f t="shared" si="22"/>
        <v/>
      </c>
      <c r="AF92" s="66" t="str">
        <f t="shared" si="23"/>
        <v/>
      </c>
      <c r="AG92" s="68">
        <f t="shared" si="24"/>
        <v>0</v>
      </c>
      <c r="AH92" s="119" t="str">
        <f t="shared" si="25"/>
        <v/>
      </c>
    </row>
    <row r="93" spans="2:34" ht="16.2" hidden="1" customHeight="1" x14ac:dyDescent="0.25">
      <c r="B93" s="85" t="s">
        <v>156</v>
      </c>
      <c r="C93" s="87"/>
      <c r="D93" s="88"/>
      <c r="E93" s="87"/>
      <c r="F93" s="86" t="s">
        <v>37</v>
      </c>
      <c r="G93" s="86" t="s">
        <v>37</v>
      </c>
      <c r="H93" s="86" t="s">
        <v>37</v>
      </c>
      <c r="I93" s="66" t="str">
        <f t="shared" si="15"/>
        <v/>
      </c>
      <c r="J93" s="66" t="str">
        <f t="shared" si="16"/>
        <v/>
      </c>
      <c r="K93" s="66" t="str">
        <f t="shared" si="17"/>
        <v/>
      </c>
      <c r="L93" s="66" t="str">
        <f t="shared" si="18"/>
        <v/>
      </c>
      <c r="M93" s="66" t="str">
        <f t="shared" si="19"/>
        <v/>
      </c>
      <c r="N93" s="66" t="str">
        <f t="shared" si="20"/>
        <v>Insufficient Information</v>
      </c>
      <c r="O93" s="66" t="str">
        <f t="shared" si="21"/>
        <v>Insufficient Information</v>
      </c>
      <c r="P93" s="63" t="str">
        <f>IF(AND(J93&lt;&gt;"",J93&lt;=10),CRFs!$C$3,"")</f>
        <v/>
      </c>
      <c r="Q93" s="63" t="str">
        <f>IF(AND(J93&lt;&gt;"",J93&gt;=6,J93&lt;=15),CRFs!$C$4,"")</f>
        <v/>
      </c>
      <c r="R93" s="63" t="str">
        <f>IF(AND(J93&lt;&gt;"",J93&gt;=11,J93&lt;=20),CRFs!$C$5,"")</f>
        <v/>
      </c>
      <c r="S93" s="63" t="str">
        <f>IF(AND(J93&lt;&gt;"",J93&gt;=16,J93&lt;=25),CRFs!$C$6,"")</f>
        <v/>
      </c>
      <c r="T93" s="63" t="str">
        <f>IF(AND(J93&lt;&gt;"",J93&gt;=21),CRFs!$C$7,"")</f>
        <v/>
      </c>
      <c r="U93" s="63" t="str">
        <f>IF(AND(J93&lt;&gt;"",J93&gt;25),CRFs!$C$8,"")</f>
        <v/>
      </c>
      <c r="V93" s="63" t="str">
        <f>IF($N93="Yes",CRFs!$C$9,"")</f>
        <v/>
      </c>
      <c r="W93" s="63" t="str">
        <f>IF($O93="Yes",CRFs!$C$10,"")</f>
        <v/>
      </c>
      <c r="X93" s="63" t="s">
        <v>37</v>
      </c>
      <c r="Y93" s="63" t="str">
        <f>IFERROR(INDEX($P93:$W93,_xlfn.AGGREGATE(15,6,(COLUMN($P93:$W93)-COLUMN($P93)+1)/($P93:$W93&lt;&gt;""),COLUMNS($Y93:Y93))),"")</f>
        <v/>
      </c>
      <c r="Z93" s="63" t="str">
        <f>IFERROR(INDEX($P93:$W93,_xlfn.AGGREGATE(15,6,(COLUMN($P93:$W93)-COLUMN($P93)+1)/($P93:$W93&lt;&gt;""),COLUMNS($Y93:Z93))),"")</f>
        <v/>
      </c>
      <c r="AA93" s="63" t="str">
        <f>IFERROR(INDEX($P93:$W93,_xlfn.AGGREGATE(15,6,(COLUMN($P93:$W93)-COLUMN($P93)+1)/($P93:$W93&lt;&gt;""),COLUMNS($Y93:AA93))),"")</f>
        <v/>
      </c>
      <c r="AB93" s="63" t="str">
        <f>IFERROR(INDEX($P93:$W93,_xlfn.AGGREGATE(15,6,(COLUMN($P93:$W93)-COLUMN($P93)+1)/($P93:$W93&lt;&gt;""),COLUMNS($Y93:AB93))),"")</f>
        <v/>
      </c>
      <c r="AC93" s="86" t="s">
        <v>37</v>
      </c>
      <c r="AD93" s="67">
        <f>IFERROR(IF(LEFT(AE93,4)*1&lt;2022,VLOOKUP(AC93,CRFs!$C$3:$D$10,2,FALSE),IF(LEFT(AE93,4)*1&gt;=2022,VLOOKUP(AC93,CRFs!$C$3:$J$10,2+MATCH(AE93,CRFs!$E$2:$J$2,0),FALSE))),0)</f>
        <v>0</v>
      </c>
      <c r="AE93" s="66" t="str">
        <f t="shared" si="22"/>
        <v/>
      </c>
      <c r="AF93" s="66" t="str">
        <f t="shared" si="23"/>
        <v/>
      </c>
      <c r="AG93" s="68">
        <f t="shared" si="24"/>
        <v>0</v>
      </c>
      <c r="AH93" s="119" t="str">
        <f t="shared" si="25"/>
        <v/>
      </c>
    </row>
    <row r="94" spans="2:34" ht="16.2" hidden="1" customHeight="1" x14ac:dyDescent="0.25">
      <c r="B94" s="85" t="s">
        <v>157</v>
      </c>
      <c r="C94" s="87"/>
      <c r="D94" s="88"/>
      <c r="E94" s="87"/>
      <c r="F94" s="86" t="s">
        <v>37</v>
      </c>
      <c r="G94" s="86" t="s">
        <v>37</v>
      </c>
      <c r="H94" s="86" t="s">
        <v>37</v>
      </c>
      <c r="I94" s="66" t="str">
        <f t="shared" si="15"/>
        <v/>
      </c>
      <c r="J94" s="66" t="str">
        <f t="shared" si="16"/>
        <v/>
      </c>
      <c r="K94" s="66" t="str">
        <f t="shared" si="17"/>
        <v/>
      </c>
      <c r="L94" s="66" t="str">
        <f t="shared" si="18"/>
        <v/>
      </c>
      <c r="M94" s="66" t="str">
        <f t="shared" si="19"/>
        <v/>
      </c>
      <c r="N94" s="66" t="str">
        <f t="shared" si="20"/>
        <v>Insufficient Information</v>
      </c>
      <c r="O94" s="66" t="str">
        <f t="shared" si="21"/>
        <v>Insufficient Information</v>
      </c>
      <c r="P94" s="63" t="str">
        <f>IF(AND(J94&lt;&gt;"",J94&lt;=10),CRFs!$C$3,"")</f>
        <v/>
      </c>
      <c r="Q94" s="63" t="str">
        <f>IF(AND(J94&lt;&gt;"",J94&gt;=6,J94&lt;=15),CRFs!$C$4,"")</f>
        <v/>
      </c>
      <c r="R94" s="63" t="str">
        <f>IF(AND(J94&lt;&gt;"",J94&gt;=11,J94&lt;=20),CRFs!$C$5,"")</f>
        <v/>
      </c>
      <c r="S94" s="63" t="str">
        <f>IF(AND(J94&lt;&gt;"",J94&gt;=16,J94&lt;=25),CRFs!$C$6,"")</f>
        <v/>
      </c>
      <c r="T94" s="63" t="str">
        <f>IF(AND(J94&lt;&gt;"",J94&gt;=21),CRFs!$C$7,"")</f>
        <v/>
      </c>
      <c r="U94" s="63" t="str">
        <f>IF(AND(J94&lt;&gt;"",J94&gt;25),CRFs!$C$8,"")</f>
        <v/>
      </c>
      <c r="V94" s="63" t="str">
        <f>IF($N94="Yes",CRFs!$C$9,"")</f>
        <v/>
      </c>
      <c r="W94" s="63" t="str">
        <f>IF($O94="Yes",CRFs!$C$10,"")</f>
        <v/>
      </c>
      <c r="X94" s="63" t="s">
        <v>37</v>
      </c>
      <c r="Y94" s="63" t="str">
        <f>IFERROR(INDEX($P94:$W94,_xlfn.AGGREGATE(15,6,(COLUMN($P94:$W94)-COLUMN($P94)+1)/($P94:$W94&lt;&gt;""),COLUMNS($Y94:Y94))),"")</f>
        <v/>
      </c>
      <c r="Z94" s="63" t="str">
        <f>IFERROR(INDEX($P94:$W94,_xlfn.AGGREGATE(15,6,(COLUMN($P94:$W94)-COLUMN($P94)+1)/($P94:$W94&lt;&gt;""),COLUMNS($Y94:Z94))),"")</f>
        <v/>
      </c>
      <c r="AA94" s="63" t="str">
        <f>IFERROR(INDEX($P94:$W94,_xlfn.AGGREGATE(15,6,(COLUMN($P94:$W94)-COLUMN($P94)+1)/($P94:$W94&lt;&gt;""),COLUMNS($Y94:AA94))),"")</f>
        <v/>
      </c>
      <c r="AB94" s="63" t="str">
        <f>IFERROR(INDEX($P94:$W94,_xlfn.AGGREGATE(15,6,(COLUMN($P94:$W94)-COLUMN($P94)+1)/($P94:$W94&lt;&gt;""),COLUMNS($Y94:AB94))),"")</f>
        <v/>
      </c>
      <c r="AC94" s="86" t="s">
        <v>37</v>
      </c>
      <c r="AD94" s="67">
        <f>IFERROR(IF(LEFT(AE94,4)*1&lt;2022,VLOOKUP(AC94,CRFs!$C$3:$D$10,2,FALSE),IF(LEFT(AE94,4)*1&gt;=2022,VLOOKUP(AC94,CRFs!$C$3:$J$10,2+MATCH(AE94,CRFs!$E$2:$J$2,0),FALSE))),0)</f>
        <v>0</v>
      </c>
      <c r="AE94" s="66" t="str">
        <f t="shared" si="22"/>
        <v/>
      </c>
      <c r="AF94" s="66" t="str">
        <f t="shared" si="23"/>
        <v/>
      </c>
      <c r="AG94" s="68">
        <f t="shared" si="24"/>
        <v>0</v>
      </c>
      <c r="AH94" s="119" t="str">
        <f t="shared" si="25"/>
        <v/>
      </c>
    </row>
    <row r="95" spans="2:34" ht="16.2" hidden="1" customHeight="1" x14ac:dyDescent="0.25">
      <c r="B95" s="85" t="s">
        <v>158</v>
      </c>
      <c r="C95" s="87"/>
      <c r="D95" s="88"/>
      <c r="E95" s="87"/>
      <c r="F95" s="86" t="s">
        <v>37</v>
      </c>
      <c r="G95" s="86" t="s">
        <v>37</v>
      </c>
      <c r="H95" s="86" t="s">
        <v>37</v>
      </c>
      <c r="I95" s="66" t="str">
        <f t="shared" si="15"/>
        <v/>
      </c>
      <c r="J95" s="66" t="str">
        <f t="shared" si="16"/>
        <v/>
      </c>
      <c r="K95" s="66" t="str">
        <f t="shared" si="17"/>
        <v/>
      </c>
      <c r="L95" s="66" t="str">
        <f t="shared" si="18"/>
        <v/>
      </c>
      <c r="M95" s="66" t="str">
        <f t="shared" si="19"/>
        <v/>
      </c>
      <c r="N95" s="66" t="str">
        <f t="shared" si="20"/>
        <v>Insufficient Information</v>
      </c>
      <c r="O95" s="66" t="str">
        <f t="shared" si="21"/>
        <v>Insufficient Information</v>
      </c>
      <c r="P95" s="63" t="str">
        <f>IF(AND(J95&lt;&gt;"",J95&lt;=10),CRFs!$C$3,"")</f>
        <v/>
      </c>
      <c r="Q95" s="63" t="str">
        <f>IF(AND(J95&lt;&gt;"",J95&gt;=6,J95&lt;=15),CRFs!$C$4,"")</f>
        <v/>
      </c>
      <c r="R95" s="63" t="str">
        <f>IF(AND(J95&lt;&gt;"",J95&gt;=11,J95&lt;=20),CRFs!$C$5,"")</f>
        <v/>
      </c>
      <c r="S95" s="63" t="str">
        <f>IF(AND(J95&lt;&gt;"",J95&gt;=16,J95&lt;=25),CRFs!$C$6,"")</f>
        <v/>
      </c>
      <c r="T95" s="63" t="str">
        <f>IF(AND(J95&lt;&gt;"",J95&gt;=21),CRFs!$C$7,"")</f>
        <v/>
      </c>
      <c r="U95" s="63" t="str">
        <f>IF(AND(J95&lt;&gt;"",J95&gt;25),CRFs!$C$8,"")</f>
        <v/>
      </c>
      <c r="V95" s="63" t="str">
        <f>IF($N95="Yes",CRFs!$C$9,"")</f>
        <v/>
      </c>
      <c r="W95" s="63" t="str">
        <f>IF($O95="Yes",CRFs!$C$10,"")</f>
        <v/>
      </c>
      <c r="X95" s="63" t="s">
        <v>37</v>
      </c>
      <c r="Y95" s="63" t="str">
        <f>IFERROR(INDEX($P95:$W95,_xlfn.AGGREGATE(15,6,(COLUMN($P95:$W95)-COLUMN($P95)+1)/($P95:$W95&lt;&gt;""),COLUMNS($Y95:Y95))),"")</f>
        <v/>
      </c>
      <c r="Z95" s="63" t="str">
        <f>IFERROR(INDEX($P95:$W95,_xlfn.AGGREGATE(15,6,(COLUMN($P95:$W95)-COLUMN($P95)+1)/($P95:$W95&lt;&gt;""),COLUMNS($Y95:Z95))),"")</f>
        <v/>
      </c>
      <c r="AA95" s="63" t="str">
        <f>IFERROR(INDEX($P95:$W95,_xlfn.AGGREGATE(15,6,(COLUMN($P95:$W95)-COLUMN($P95)+1)/($P95:$W95&lt;&gt;""),COLUMNS($Y95:AA95))),"")</f>
        <v/>
      </c>
      <c r="AB95" s="63" t="str">
        <f>IFERROR(INDEX($P95:$W95,_xlfn.AGGREGATE(15,6,(COLUMN($P95:$W95)-COLUMN($P95)+1)/($P95:$W95&lt;&gt;""),COLUMNS($Y95:AB95))),"")</f>
        <v/>
      </c>
      <c r="AC95" s="86" t="s">
        <v>37</v>
      </c>
      <c r="AD95" s="67">
        <f>IFERROR(IF(LEFT(AE95,4)*1&lt;2022,VLOOKUP(AC95,CRFs!$C$3:$D$10,2,FALSE),IF(LEFT(AE95,4)*1&gt;=2022,VLOOKUP(AC95,CRFs!$C$3:$J$10,2+MATCH(AE95,CRFs!$E$2:$J$2,0),FALSE))),0)</f>
        <v>0</v>
      </c>
      <c r="AE95" s="66" t="str">
        <f t="shared" si="22"/>
        <v/>
      </c>
      <c r="AF95" s="66" t="str">
        <f t="shared" si="23"/>
        <v/>
      </c>
      <c r="AG95" s="68">
        <f t="shared" si="24"/>
        <v>0</v>
      </c>
      <c r="AH95" s="119" t="str">
        <f t="shared" si="25"/>
        <v/>
      </c>
    </row>
    <row r="96" spans="2:34" ht="16.2" hidden="1" customHeight="1" x14ac:dyDescent="0.25">
      <c r="B96" s="85" t="s">
        <v>159</v>
      </c>
      <c r="C96" s="87"/>
      <c r="D96" s="88"/>
      <c r="E96" s="87"/>
      <c r="F96" s="86" t="s">
        <v>37</v>
      </c>
      <c r="G96" s="86" t="s">
        <v>37</v>
      </c>
      <c r="H96" s="86" t="s">
        <v>37</v>
      </c>
      <c r="I96" s="66" t="str">
        <f t="shared" si="15"/>
        <v/>
      </c>
      <c r="J96" s="66" t="str">
        <f t="shared" si="16"/>
        <v/>
      </c>
      <c r="K96" s="66" t="str">
        <f t="shared" si="17"/>
        <v/>
      </c>
      <c r="L96" s="66" t="str">
        <f t="shared" si="18"/>
        <v/>
      </c>
      <c r="M96" s="66" t="str">
        <f t="shared" si="19"/>
        <v/>
      </c>
      <c r="N96" s="66" t="str">
        <f t="shared" si="20"/>
        <v>Insufficient Information</v>
      </c>
      <c r="O96" s="66" t="str">
        <f t="shared" si="21"/>
        <v>Insufficient Information</v>
      </c>
      <c r="P96" s="63" t="str">
        <f>IF(AND(J96&lt;&gt;"",J96&lt;=10),CRFs!$C$3,"")</f>
        <v/>
      </c>
      <c r="Q96" s="63" t="str">
        <f>IF(AND(J96&lt;&gt;"",J96&gt;=6,J96&lt;=15),CRFs!$C$4,"")</f>
        <v/>
      </c>
      <c r="R96" s="63" t="str">
        <f>IF(AND(J96&lt;&gt;"",J96&gt;=11,J96&lt;=20),CRFs!$C$5,"")</f>
        <v/>
      </c>
      <c r="S96" s="63" t="str">
        <f>IF(AND(J96&lt;&gt;"",J96&gt;=16,J96&lt;=25),CRFs!$C$6,"")</f>
        <v/>
      </c>
      <c r="T96" s="63" t="str">
        <f>IF(AND(J96&lt;&gt;"",J96&gt;=21),CRFs!$C$7,"")</f>
        <v/>
      </c>
      <c r="U96" s="63" t="str">
        <f>IF(AND(J96&lt;&gt;"",J96&gt;25),CRFs!$C$8,"")</f>
        <v/>
      </c>
      <c r="V96" s="63" t="str">
        <f>IF($N96="Yes",CRFs!$C$9,"")</f>
        <v/>
      </c>
      <c r="W96" s="63" t="str">
        <f>IF($O96="Yes",CRFs!$C$10,"")</f>
        <v/>
      </c>
      <c r="X96" s="63" t="s">
        <v>37</v>
      </c>
      <c r="Y96" s="63" t="str">
        <f>IFERROR(INDEX($P96:$W96,_xlfn.AGGREGATE(15,6,(COLUMN($P96:$W96)-COLUMN($P96)+1)/($P96:$W96&lt;&gt;""),COLUMNS($Y96:Y96))),"")</f>
        <v/>
      </c>
      <c r="Z96" s="63" t="str">
        <f>IFERROR(INDEX($P96:$W96,_xlfn.AGGREGATE(15,6,(COLUMN($P96:$W96)-COLUMN($P96)+1)/($P96:$W96&lt;&gt;""),COLUMNS($Y96:Z96))),"")</f>
        <v/>
      </c>
      <c r="AA96" s="63" t="str">
        <f>IFERROR(INDEX($P96:$W96,_xlfn.AGGREGATE(15,6,(COLUMN($P96:$W96)-COLUMN($P96)+1)/($P96:$W96&lt;&gt;""),COLUMNS($Y96:AA96))),"")</f>
        <v/>
      </c>
      <c r="AB96" s="63" t="str">
        <f>IFERROR(INDEX($P96:$W96,_xlfn.AGGREGATE(15,6,(COLUMN($P96:$W96)-COLUMN($P96)+1)/($P96:$W96&lt;&gt;""),COLUMNS($Y96:AB96))),"")</f>
        <v/>
      </c>
      <c r="AC96" s="86" t="s">
        <v>37</v>
      </c>
      <c r="AD96" s="67">
        <f>IFERROR(IF(LEFT(AE96,4)*1&lt;2022,VLOOKUP(AC96,CRFs!$C$3:$D$10,2,FALSE),IF(LEFT(AE96,4)*1&gt;=2022,VLOOKUP(AC96,CRFs!$C$3:$J$10,2+MATCH(AE96,CRFs!$E$2:$J$2,0),FALSE))),0)</f>
        <v>0</v>
      </c>
      <c r="AE96" s="66" t="str">
        <f t="shared" si="22"/>
        <v/>
      </c>
      <c r="AF96" s="66" t="str">
        <f t="shared" si="23"/>
        <v/>
      </c>
      <c r="AG96" s="68">
        <f t="shared" si="24"/>
        <v>0</v>
      </c>
      <c r="AH96" s="119" t="str">
        <f t="shared" si="25"/>
        <v/>
      </c>
    </row>
    <row r="97" spans="2:35" ht="16.2" hidden="1" customHeight="1" x14ac:dyDescent="0.25">
      <c r="B97" s="85" t="s">
        <v>160</v>
      </c>
      <c r="C97" s="87"/>
      <c r="D97" s="88"/>
      <c r="E97" s="87"/>
      <c r="F97" s="86" t="s">
        <v>37</v>
      </c>
      <c r="G97" s="86" t="s">
        <v>37</v>
      </c>
      <c r="H97" s="86" t="s">
        <v>37</v>
      </c>
      <c r="I97" s="66" t="str">
        <f t="shared" si="15"/>
        <v/>
      </c>
      <c r="J97" s="66" t="str">
        <f t="shared" si="16"/>
        <v/>
      </c>
      <c r="K97" s="66" t="str">
        <f t="shared" si="17"/>
        <v/>
      </c>
      <c r="L97" s="66" t="str">
        <f t="shared" si="18"/>
        <v/>
      </c>
      <c r="M97" s="66" t="str">
        <f t="shared" si="19"/>
        <v/>
      </c>
      <c r="N97" s="66" t="str">
        <f t="shared" si="20"/>
        <v>Insufficient Information</v>
      </c>
      <c r="O97" s="66" t="str">
        <f t="shared" si="21"/>
        <v>Insufficient Information</v>
      </c>
      <c r="P97" s="63" t="str">
        <f>IF(AND(J97&lt;&gt;"",J97&lt;=10),CRFs!$C$3,"")</f>
        <v/>
      </c>
      <c r="Q97" s="63" t="str">
        <f>IF(AND(J97&lt;&gt;"",J97&gt;=6,J97&lt;=15),CRFs!$C$4,"")</f>
        <v/>
      </c>
      <c r="R97" s="63" t="str">
        <f>IF(AND(J97&lt;&gt;"",J97&gt;=11,J97&lt;=20),CRFs!$C$5,"")</f>
        <v/>
      </c>
      <c r="S97" s="63" t="str">
        <f>IF(AND(J97&lt;&gt;"",J97&gt;=16,J97&lt;=25),CRFs!$C$6,"")</f>
        <v/>
      </c>
      <c r="T97" s="63" t="str">
        <f>IF(AND(J97&lt;&gt;"",J97&gt;=21),CRFs!$C$7,"")</f>
        <v/>
      </c>
      <c r="U97" s="63" t="str">
        <f>IF(AND(J97&lt;&gt;"",J97&gt;25),CRFs!$C$8,"")</f>
        <v/>
      </c>
      <c r="V97" s="63" t="str">
        <f>IF($N97="Yes",CRFs!$C$9,"")</f>
        <v/>
      </c>
      <c r="W97" s="63" t="str">
        <f>IF($O97="Yes",CRFs!$C$10,"")</f>
        <v/>
      </c>
      <c r="X97" s="63" t="s">
        <v>37</v>
      </c>
      <c r="Y97" s="63" t="str">
        <f>IFERROR(INDEX($P97:$W97,_xlfn.AGGREGATE(15,6,(COLUMN($P97:$W97)-COLUMN($P97)+1)/($P97:$W97&lt;&gt;""),COLUMNS($Y97:Y97))),"")</f>
        <v/>
      </c>
      <c r="Z97" s="63" t="str">
        <f>IFERROR(INDEX($P97:$W97,_xlfn.AGGREGATE(15,6,(COLUMN($P97:$W97)-COLUMN($P97)+1)/($P97:$W97&lt;&gt;""),COLUMNS($Y97:Z97))),"")</f>
        <v/>
      </c>
      <c r="AA97" s="63" t="str">
        <f>IFERROR(INDEX($P97:$W97,_xlfn.AGGREGATE(15,6,(COLUMN($P97:$W97)-COLUMN($P97)+1)/($P97:$W97&lt;&gt;""),COLUMNS($Y97:AA97))),"")</f>
        <v/>
      </c>
      <c r="AB97" s="63" t="str">
        <f>IFERROR(INDEX($P97:$W97,_xlfn.AGGREGATE(15,6,(COLUMN($P97:$W97)-COLUMN($P97)+1)/($P97:$W97&lt;&gt;""),COLUMNS($Y97:AB97))),"")</f>
        <v/>
      </c>
      <c r="AC97" s="86" t="s">
        <v>37</v>
      </c>
      <c r="AD97" s="67">
        <f>IFERROR(IF(LEFT(AE97,4)*1&lt;2022,VLOOKUP(AC97,CRFs!$C$3:$D$10,2,FALSE),IF(LEFT(AE97,4)*1&gt;=2022,VLOOKUP(AC97,CRFs!$C$3:$J$10,2+MATCH(AE97,CRFs!$E$2:$J$2,0),FALSE))),0)</f>
        <v>0</v>
      </c>
      <c r="AE97" s="66" t="str">
        <f t="shared" si="22"/>
        <v/>
      </c>
      <c r="AF97" s="66" t="str">
        <f t="shared" si="23"/>
        <v/>
      </c>
      <c r="AG97" s="68">
        <f t="shared" si="24"/>
        <v>0</v>
      </c>
      <c r="AH97" s="119" t="str">
        <f t="shared" si="25"/>
        <v/>
      </c>
    </row>
    <row r="98" spans="2:35" ht="16.2" hidden="1" customHeight="1" x14ac:dyDescent="0.25">
      <c r="B98" s="85" t="s">
        <v>161</v>
      </c>
      <c r="C98" s="87"/>
      <c r="D98" s="88"/>
      <c r="E98" s="87"/>
      <c r="F98" s="86" t="s">
        <v>37</v>
      </c>
      <c r="G98" s="86" t="s">
        <v>37</v>
      </c>
      <c r="H98" s="86" t="s">
        <v>37</v>
      </c>
      <c r="I98" s="66" t="str">
        <f t="shared" si="15"/>
        <v/>
      </c>
      <c r="J98" s="66" t="str">
        <f t="shared" si="16"/>
        <v/>
      </c>
      <c r="K98" s="66" t="str">
        <f t="shared" si="17"/>
        <v/>
      </c>
      <c r="L98" s="66" t="str">
        <f t="shared" si="18"/>
        <v/>
      </c>
      <c r="M98" s="66" t="str">
        <f t="shared" si="19"/>
        <v/>
      </c>
      <c r="N98" s="66" t="str">
        <f t="shared" si="20"/>
        <v>Insufficient Information</v>
      </c>
      <c r="O98" s="66" t="str">
        <f t="shared" si="21"/>
        <v>Insufficient Information</v>
      </c>
      <c r="P98" s="63" t="str">
        <f>IF(AND(J98&lt;&gt;"",J98&lt;=10),CRFs!$C$3,"")</f>
        <v/>
      </c>
      <c r="Q98" s="63" t="str">
        <f>IF(AND(J98&lt;&gt;"",J98&gt;=6,J98&lt;=15),CRFs!$C$4,"")</f>
        <v/>
      </c>
      <c r="R98" s="63" t="str">
        <f>IF(AND(J98&lt;&gt;"",J98&gt;=11,J98&lt;=20),CRFs!$C$5,"")</f>
        <v/>
      </c>
      <c r="S98" s="63" t="str">
        <f>IF(AND(J98&lt;&gt;"",J98&gt;=16,J98&lt;=25),CRFs!$C$6,"")</f>
        <v/>
      </c>
      <c r="T98" s="63" t="str">
        <f>IF(AND(J98&lt;&gt;"",J98&gt;=21),CRFs!$C$7,"")</f>
        <v/>
      </c>
      <c r="U98" s="63" t="str">
        <f>IF(AND(J98&lt;&gt;"",J98&gt;25),CRFs!$C$8,"")</f>
        <v/>
      </c>
      <c r="V98" s="63" t="str">
        <f>IF($N98="Yes",CRFs!$C$9,"")</f>
        <v/>
      </c>
      <c r="W98" s="63" t="str">
        <f>IF($O98="Yes",CRFs!$C$10,"")</f>
        <v/>
      </c>
      <c r="X98" s="63" t="s">
        <v>37</v>
      </c>
      <c r="Y98" s="63" t="str">
        <f>IFERROR(INDEX($P98:$W98,_xlfn.AGGREGATE(15,6,(COLUMN($P98:$W98)-COLUMN($P98)+1)/($P98:$W98&lt;&gt;""),COLUMNS($Y98:Y98))),"")</f>
        <v/>
      </c>
      <c r="Z98" s="63" t="str">
        <f>IFERROR(INDEX($P98:$W98,_xlfn.AGGREGATE(15,6,(COLUMN($P98:$W98)-COLUMN($P98)+1)/($P98:$W98&lt;&gt;""),COLUMNS($Y98:Z98))),"")</f>
        <v/>
      </c>
      <c r="AA98" s="63" t="str">
        <f>IFERROR(INDEX($P98:$W98,_xlfn.AGGREGATE(15,6,(COLUMN($P98:$W98)-COLUMN($P98)+1)/($P98:$W98&lt;&gt;""),COLUMNS($Y98:AA98))),"")</f>
        <v/>
      </c>
      <c r="AB98" s="63" t="str">
        <f>IFERROR(INDEX($P98:$W98,_xlfn.AGGREGATE(15,6,(COLUMN($P98:$W98)-COLUMN($P98)+1)/($P98:$W98&lt;&gt;""),COLUMNS($Y98:AB98))),"")</f>
        <v/>
      </c>
      <c r="AC98" s="86" t="s">
        <v>37</v>
      </c>
      <c r="AD98" s="67">
        <f>IFERROR(IF(LEFT(AE98,4)*1&lt;2022,VLOOKUP(AC98,CRFs!$C$3:$D$10,2,FALSE),IF(LEFT(AE98,4)*1&gt;=2022,VLOOKUP(AC98,CRFs!$C$3:$J$10,2+MATCH(AE98,CRFs!$E$2:$J$2,0),FALSE))),0)</f>
        <v>0</v>
      </c>
      <c r="AE98" s="66" t="str">
        <f t="shared" si="22"/>
        <v/>
      </c>
      <c r="AF98" s="66" t="str">
        <f t="shared" si="23"/>
        <v/>
      </c>
      <c r="AG98" s="68">
        <f t="shared" si="24"/>
        <v>0</v>
      </c>
      <c r="AH98" s="119" t="str">
        <f t="shared" si="25"/>
        <v/>
      </c>
    </row>
    <row r="99" spans="2:35" ht="16.2" hidden="1" customHeight="1" x14ac:dyDescent="0.25">
      <c r="B99" s="85" t="s">
        <v>162</v>
      </c>
      <c r="C99" s="87"/>
      <c r="D99" s="88"/>
      <c r="E99" s="87"/>
      <c r="F99" s="86" t="s">
        <v>37</v>
      </c>
      <c r="G99" s="86" t="s">
        <v>37</v>
      </c>
      <c r="H99" s="86" t="s">
        <v>37</v>
      </c>
      <c r="I99" s="66" t="str">
        <f t="shared" si="15"/>
        <v/>
      </c>
      <c r="J99" s="66" t="str">
        <f t="shared" si="16"/>
        <v/>
      </c>
      <c r="K99" s="66" t="str">
        <f t="shared" si="17"/>
        <v/>
      </c>
      <c r="L99" s="66" t="str">
        <f t="shared" si="18"/>
        <v/>
      </c>
      <c r="M99" s="66" t="str">
        <f t="shared" si="19"/>
        <v/>
      </c>
      <c r="N99" s="66" t="str">
        <f t="shared" si="20"/>
        <v>Insufficient Information</v>
      </c>
      <c r="O99" s="66" t="str">
        <f t="shared" si="21"/>
        <v>Insufficient Information</v>
      </c>
      <c r="P99" s="63" t="str">
        <f>IF(AND(J99&lt;&gt;"",J99&lt;=10),CRFs!$C$3,"")</f>
        <v/>
      </c>
      <c r="Q99" s="63" t="str">
        <f>IF(AND(J99&lt;&gt;"",J99&gt;=6,J99&lt;=15),CRFs!$C$4,"")</f>
        <v/>
      </c>
      <c r="R99" s="63" t="str">
        <f>IF(AND(J99&lt;&gt;"",J99&gt;=11,J99&lt;=20),CRFs!$C$5,"")</f>
        <v/>
      </c>
      <c r="S99" s="63" t="str">
        <f>IF(AND(J99&lt;&gt;"",J99&gt;=16,J99&lt;=25),CRFs!$C$6,"")</f>
        <v/>
      </c>
      <c r="T99" s="63" t="str">
        <f>IF(AND(J99&lt;&gt;"",J99&gt;=21),CRFs!$C$7,"")</f>
        <v/>
      </c>
      <c r="U99" s="63" t="str">
        <f>IF(AND(J99&lt;&gt;"",J99&gt;25),CRFs!$C$8,"")</f>
        <v/>
      </c>
      <c r="V99" s="63" t="str">
        <f>IF($N99="Yes",CRFs!$C$9,"")</f>
        <v/>
      </c>
      <c r="W99" s="63" t="str">
        <f>IF($O99="Yes",CRFs!$C$10,"")</f>
        <v/>
      </c>
      <c r="X99" s="63" t="s">
        <v>37</v>
      </c>
      <c r="Y99" s="63" t="str">
        <f>IFERROR(INDEX($P99:$W99,_xlfn.AGGREGATE(15,6,(COLUMN($P99:$W99)-COLUMN($P99)+1)/($P99:$W99&lt;&gt;""),COLUMNS($Y99:Y99))),"")</f>
        <v/>
      </c>
      <c r="Z99" s="63" t="str">
        <f>IFERROR(INDEX($P99:$W99,_xlfn.AGGREGATE(15,6,(COLUMN($P99:$W99)-COLUMN($P99)+1)/($P99:$W99&lt;&gt;""),COLUMNS($Y99:Z99))),"")</f>
        <v/>
      </c>
      <c r="AA99" s="63" t="str">
        <f>IFERROR(INDEX($P99:$W99,_xlfn.AGGREGATE(15,6,(COLUMN($P99:$W99)-COLUMN($P99)+1)/($P99:$W99&lt;&gt;""),COLUMNS($Y99:AA99))),"")</f>
        <v/>
      </c>
      <c r="AB99" s="63" t="str">
        <f>IFERROR(INDEX($P99:$W99,_xlfn.AGGREGATE(15,6,(COLUMN($P99:$W99)-COLUMN($P99)+1)/($P99:$W99&lt;&gt;""),COLUMNS($Y99:AB99))),"")</f>
        <v/>
      </c>
      <c r="AC99" s="86" t="s">
        <v>37</v>
      </c>
      <c r="AD99" s="67">
        <f>IFERROR(IF(LEFT(AE99,4)*1&lt;2022,VLOOKUP(AC99,CRFs!$C$3:$D$10,2,FALSE),IF(LEFT(AE99,4)*1&gt;=2022,VLOOKUP(AC99,CRFs!$C$3:$J$10,2+MATCH(AE99,CRFs!$E$2:$J$2,0),FALSE))),0)</f>
        <v>0</v>
      </c>
      <c r="AE99" s="66" t="str">
        <f t="shared" si="22"/>
        <v/>
      </c>
      <c r="AF99" s="66" t="str">
        <f t="shared" si="23"/>
        <v/>
      </c>
      <c r="AG99" s="68">
        <f t="shared" si="24"/>
        <v>0</v>
      </c>
      <c r="AH99" s="119" t="str">
        <f t="shared" si="25"/>
        <v/>
      </c>
    </row>
    <row r="100" spans="2:35" ht="16.2" hidden="1" customHeight="1" x14ac:dyDescent="0.25">
      <c r="B100" s="85" t="s">
        <v>163</v>
      </c>
      <c r="C100" s="87"/>
      <c r="D100" s="88"/>
      <c r="E100" s="87"/>
      <c r="F100" s="86" t="s">
        <v>37</v>
      </c>
      <c r="G100" s="86" t="s">
        <v>37</v>
      </c>
      <c r="H100" s="86" t="s">
        <v>37</v>
      </c>
      <c r="I100" s="66" t="str">
        <f t="shared" si="15"/>
        <v/>
      </c>
      <c r="J100" s="66" t="str">
        <f t="shared" si="16"/>
        <v/>
      </c>
      <c r="K100" s="66" t="str">
        <f t="shared" si="17"/>
        <v/>
      </c>
      <c r="L100" s="66" t="str">
        <f t="shared" si="18"/>
        <v/>
      </c>
      <c r="M100" s="66" t="str">
        <f t="shared" si="19"/>
        <v/>
      </c>
      <c r="N100" s="66" t="str">
        <f t="shared" si="20"/>
        <v>Insufficient Information</v>
      </c>
      <c r="O100" s="66" t="str">
        <f t="shared" si="21"/>
        <v>Insufficient Information</v>
      </c>
      <c r="P100" s="63" t="str">
        <f>IF(AND(J100&lt;&gt;"",J100&lt;=10),CRFs!$C$3,"")</f>
        <v/>
      </c>
      <c r="Q100" s="63" t="str">
        <f>IF(AND(J100&lt;&gt;"",J100&gt;=6,J100&lt;=15),CRFs!$C$4,"")</f>
        <v/>
      </c>
      <c r="R100" s="63" t="str">
        <f>IF(AND(J100&lt;&gt;"",J100&gt;=11,J100&lt;=20),CRFs!$C$5,"")</f>
        <v/>
      </c>
      <c r="S100" s="63" t="str">
        <f>IF(AND(J100&lt;&gt;"",J100&gt;=16,J100&lt;=25),CRFs!$C$6,"")</f>
        <v/>
      </c>
      <c r="T100" s="63" t="str">
        <f>IF(AND(J100&lt;&gt;"",J100&gt;=21),CRFs!$C$7,"")</f>
        <v/>
      </c>
      <c r="U100" s="63" t="str">
        <f>IF(AND(J100&lt;&gt;"",J100&gt;25),CRFs!$C$8,"")</f>
        <v/>
      </c>
      <c r="V100" s="63" t="str">
        <f>IF($N100="Yes",CRFs!$C$9,"")</f>
        <v/>
      </c>
      <c r="W100" s="63" t="str">
        <f>IF($O100="Yes",CRFs!$C$10,"")</f>
        <v/>
      </c>
      <c r="X100" s="63" t="s">
        <v>37</v>
      </c>
      <c r="Y100" s="63" t="str">
        <f>IFERROR(INDEX($P100:$W100,_xlfn.AGGREGATE(15,6,(COLUMN($P100:$W100)-COLUMN($P100)+1)/($P100:$W100&lt;&gt;""),COLUMNS($Y100:Y100))),"")</f>
        <v/>
      </c>
      <c r="Z100" s="63" t="str">
        <f>IFERROR(INDEX($P100:$W100,_xlfn.AGGREGATE(15,6,(COLUMN($P100:$W100)-COLUMN($P100)+1)/($P100:$W100&lt;&gt;""),COLUMNS($Y100:Z100))),"")</f>
        <v/>
      </c>
      <c r="AA100" s="63" t="str">
        <f>IFERROR(INDEX($P100:$W100,_xlfn.AGGREGATE(15,6,(COLUMN($P100:$W100)-COLUMN($P100)+1)/($P100:$W100&lt;&gt;""),COLUMNS($Y100:AA100))),"")</f>
        <v/>
      </c>
      <c r="AB100" s="63" t="str">
        <f>IFERROR(INDEX($P100:$W100,_xlfn.AGGREGATE(15,6,(COLUMN($P100:$W100)-COLUMN($P100)+1)/($P100:$W100&lt;&gt;""),COLUMNS($Y100:AB100))),"")</f>
        <v/>
      </c>
      <c r="AC100" s="86" t="s">
        <v>37</v>
      </c>
      <c r="AD100" s="67">
        <f>IFERROR(IF(LEFT(AE100,4)*1&lt;2022,VLOOKUP(AC100,CRFs!$C$3:$D$10,2,FALSE),IF(LEFT(AE100,4)*1&gt;=2022,VLOOKUP(AC100,CRFs!$C$3:$J$10,2+MATCH(AE100,CRFs!$E$2:$J$2,0),FALSE))),0)</f>
        <v>0</v>
      </c>
      <c r="AE100" s="66" t="str">
        <f t="shared" si="22"/>
        <v/>
      </c>
      <c r="AF100" s="66" t="str">
        <f t="shared" si="23"/>
        <v/>
      </c>
      <c r="AG100" s="68">
        <f t="shared" si="24"/>
        <v>0</v>
      </c>
      <c r="AH100" s="119" t="str">
        <f t="shared" si="25"/>
        <v/>
      </c>
    </row>
    <row r="101" spans="2:35" ht="16.2" hidden="1" customHeight="1" x14ac:dyDescent="0.25">
      <c r="B101" s="85" t="s">
        <v>164</v>
      </c>
      <c r="C101" s="87"/>
      <c r="D101" s="88"/>
      <c r="E101" s="87"/>
      <c r="F101" s="86" t="s">
        <v>37</v>
      </c>
      <c r="G101" s="86" t="s">
        <v>37</v>
      </c>
      <c r="H101" s="86" t="s">
        <v>37</v>
      </c>
      <c r="I101" s="66" t="str">
        <f t="shared" si="15"/>
        <v/>
      </c>
      <c r="J101" s="66" t="str">
        <f t="shared" si="16"/>
        <v/>
      </c>
      <c r="K101" s="66" t="str">
        <f t="shared" si="17"/>
        <v/>
      </c>
      <c r="L101" s="66" t="str">
        <f t="shared" si="18"/>
        <v/>
      </c>
      <c r="M101" s="66" t="str">
        <f t="shared" si="19"/>
        <v/>
      </c>
      <c r="N101" s="66" t="str">
        <f t="shared" si="20"/>
        <v>Insufficient Information</v>
      </c>
      <c r="O101" s="66" t="str">
        <f t="shared" si="21"/>
        <v>Insufficient Information</v>
      </c>
      <c r="P101" s="63" t="str">
        <f>IF(AND(J101&lt;&gt;"",J101&lt;=10),CRFs!$C$3,"")</f>
        <v/>
      </c>
      <c r="Q101" s="63" t="str">
        <f>IF(AND(J101&lt;&gt;"",J101&gt;=6,J101&lt;=15),CRFs!$C$4,"")</f>
        <v/>
      </c>
      <c r="R101" s="63" t="str">
        <f>IF(AND(J101&lt;&gt;"",J101&gt;=11,J101&lt;=20),CRFs!$C$5,"")</f>
        <v/>
      </c>
      <c r="S101" s="63" t="str">
        <f>IF(AND(J101&lt;&gt;"",J101&gt;=16,J101&lt;=25),CRFs!$C$6,"")</f>
        <v/>
      </c>
      <c r="T101" s="63" t="str">
        <f>IF(AND(J101&lt;&gt;"",J101&gt;=21),CRFs!$C$7,"")</f>
        <v/>
      </c>
      <c r="U101" s="63" t="str">
        <f>IF(AND(J101&lt;&gt;"",J101&gt;25),CRFs!$C$8,"")</f>
        <v/>
      </c>
      <c r="V101" s="63" t="str">
        <f>IF($N101="Yes",CRFs!$C$9,"")</f>
        <v/>
      </c>
      <c r="W101" s="63" t="str">
        <f>IF($O101="Yes",CRFs!$C$10,"")</f>
        <v/>
      </c>
      <c r="X101" s="63" t="s">
        <v>37</v>
      </c>
      <c r="Y101" s="63" t="str">
        <f>IFERROR(INDEX($P101:$W101,_xlfn.AGGREGATE(15,6,(COLUMN($P101:$W101)-COLUMN($P101)+1)/($P101:$W101&lt;&gt;""),COLUMNS($Y101:Y101))),"")</f>
        <v/>
      </c>
      <c r="Z101" s="63" t="str">
        <f>IFERROR(INDEX($P101:$W101,_xlfn.AGGREGATE(15,6,(COLUMN($P101:$W101)-COLUMN($P101)+1)/($P101:$W101&lt;&gt;""),COLUMNS($Y101:Z101))),"")</f>
        <v/>
      </c>
      <c r="AA101" s="63" t="str">
        <f>IFERROR(INDEX($P101:$W101,_xlfn.AGGREGATE(15,6,(COLUMN($P101:$W101)-COLUMN($P101)+1)/($P101:$W101&lt;&gt;""),COLUMNS($Y101:AA101))),"")</f>
        <v/>
      </c>
      <c r="AB101" s="63" t="str">
        <f>IFERROR(INDEX($P101:$W101,_xlfn.AGGREGATE(15,6,(COLUMN($P101:$W101)-COLUMN($P101)+1)/($P101:$W101&lt;&gt;""),COLUMNS($Y101:AB101))),"")</f>
        <v/>
      </c>
      <c r="AC101" s="86" t="s">
        <v>37</v>
      </c>
      <c r="AD101" s="67">
        <f>IFERROR(IF(LEFT(AE101,4)*1&lt;2022,VLOOKUP(AC101,CRFs!$C$3:$D$10,2,FALSE),IF(LEFT(AE101,4)*1&gt;=2022,VLOOKUP(AC101,CRFs!$C$3:$J$10,2+MATCH(AE101,CRFs!$E$2:$J$2,0),FALSE))),0)</f>
        <v>0</v>
      </c>
      <c r="AE101" s="66" t="str">
        <f t="shared" si="22"/>
        <v/>
      </c>
      <c r="AF101" s="66" t="str">
        <f t="shared" si="23"/>
        <v/>
      </c>
      <c r="AG101" s="68">
        <f t="shared" si="24"/>
        <v>0</v>
      </c>
      <c r="AH101" s="119" t="str">
        <f t="shared" si="25"/>
        <v/>
      </c>
    </row>
    <row r="102" spans="2:35" ht="16.2" hidden="1" customHeight="1" x14ac:dyDescent="0.25">
      <c r="B102" s="85" t="s">
        <v>165</v>
      </c>
      <c r="C102" s="87"/>
      <c r="D102" s="88"/>
      <c r="E102" s="87"/>
      <c r="F102" s="86" t="s">
        <v>37</v>
      </c>
      <c r="G102" s="86" t="s">
        <v>37</v>
      </c>
      <c r="H102" s="86" t="s">
        <v>37</v>
      </c>
      <c r="I102" s="66" t="str">
        <f t="shared" si="15"/>
        <v/>
      </c>
      <c r="J102" s="66" t="str">
        <f t="shared" si="16"/>
        <v/>
      </c>
      <c r="K102" s="66" t="str">
        <f t="shared" si="17"/>
        <v/>
      </c>
      <c r="L102" s="66" t="str">
        <f t="shared" si="18"/>
        <v/>
      </c>
      <c r="M102" s="66" t="str">
        <f t="shared" si="19"/>
        <v/>
      </c>
      <c r="N102" s="66" t="str">
        <f t="shared" si="20"/>
        <v>Insufficient Information</v>
      </c>
      <c r="O102" s="66" t="str">
        <f t="shared" si="21"/>
        <v>Insufficient Information</v>
      </c>
      <c r="P102" s="63" t="str">
        <f>IF(AND(J102&lt;&gt;"",J102&lt;=10),CRFs!$C$3,"")</f>
        <v/>
      </c>
      <c r="Q102" s="63" t="str">
        <f>IF(AND(J102&lt;&gt;"",J102&gt;=6,J102&lt;=15),CRFs!$C$4,"")</f>
        <v/>
      </c>
      <c r="R102" s="63" t="str">
        <f>IF(AND(J102&lt;&gt;"",J102&gt;=11,J102&lt;=20),CRFs!$C$5,"")</f>
        <v/>
      </c>
      <c r="S102" s="63" t="str">
        <f>IF(AND(J102&lt;&gt;"",J102&gt;=16,J102&lt;=25),CRFs!$C$6,"")</f>
        <v/>
      </c>
      <c r="T102" s="63" t="str">
        <f>IF(AND(J102&lt;&gt;"",J102&gt;=21),CRFs!$C$7,"")</f>
        <v/>
      </c>
      <c r="U102" s="63" t="str">
        <f>IF(AND(J102&lt;&gt;"",J102&gt;25),CRFs!$C$8,"")</f>
        <v/>
      </c>
      <c r="V102" s="63" t="str">
        <f>IF($N102="Yes",CRFs!$C$9,"")</f>
        <v/>
      </c>
      <c r="W102" s="63" t="str">
        <f>IF($O102="Yes",CRFs!$C$10,"")</f>
        <v/>
      </c>
      <c r="X102" s="63" t="s">
        <v>37</v>
      </c>
      <c r="Y102" s="63" t="str">
        <f>IFERROR(INDEX($P102:$W102,_xlfn.AGGREGATE(15,6,(COLUMN($P102:$W102)-COLUMN($P102)+1)/($P102:$W102&lt;&gt;""),COLUMNS($Y102:Y102))),"")</f>
        <v/>
      </c>
      <c r="Z102" s="63" t="str">
        <f>IFERROR(INDEX($P102:$W102,_xlfn.AGGREGATE(15,6,(COLUMN($P102:$W102)-COLUMN($P102)+1)/($P102:$W102&lt;&gt;""),COLUMNS($Y102:Z102))),"")</f>
        <v/>
      </c>
      <c r="AA102" s="63" t="str">
        <f>IFERROR(INDEX($P102:$W102,_xlfn.AGGREGATE(15,6,(COLUMN($P102:$W102)-COLUMN($P102)+1)/($P102:$W102&lt;&gt;""),COLUMNS($Y102:AA102))),"")</f>
        <v/>
      </c>
      <c r="AB102" s="63" t="str">
        <f>IFERROR(INDEX($P102:$W102,_xlfn.AGGREGATE(15,6,(COLUMN($P102:$W102)-COLUMN($P102)+1)/($P102:$W102&lt;&gt;""),COLUMNS($Y102:AB102))),"")</f>
        <v/>
      </c>
      <c r="AC102" s="86" t="s">
        <v>37</v>
      </c>
      <c r="AD102" s="67">
        <f>IFERROR(IF(LEFT(AE102,4)*1&lt;2022,VLOOKUP(AC102,CRFs!$C$3:$D$10,2,FALSE),IF(LEFT(AE102,4)*1&gt;=2022,VLOOKUP(AC102,CRFs!$C$3:$J$10,2+MATCH(AE102,CRFs!$E$2:$J$2,0),FALSE))),0)</f>
        <v>0</v>
      </c>
      <c r="AE102" s="66" t="str">
        <f t="shared" si="22"/>
        <v/>
      </c>
      <c r="AF102" s="66" t="str">
        <f t="shared" si="23"/>
        <v/>
      </c>
      <c r="AG102" s="68">
        <f t="shared" si="24"/>
        <v>0</v>
      </c>
      <c r="AH102" s="119" t="str">
        <f t="shared" si="25"/>
        <v/>
      </c>
    </row>
    <row r="103" spans="2:35" ht="16.2" hidden="1" customHeight="1" x14ac:dyDescent="0.25">
      <c r="B103" s="85" t="s">
        <v>166</v>
      </c>
      <c r="C103" s="87"/>
      <c r="D103" s="88"/>
      <c r="E103" s="87"/>
      <c r="F103" s="86" t="s">
        <v>37</v>
      </c>
      <c r="G103" s="86" t="s">
        <v>37</v>
      </c>
      <c r="H103" s="86" t="s">
        <v>37</v>
      </c>
      <c r="I103" s="66" t="str">
        <f t="shared" si="15"/>
        <v/>
      </c>
      <c r="J103" s="66" t="str">
        <f t="shared" si="16"/>
        <v/>
      </c>
      <c r="K103" s="66" t="str">
        <f t="shared" si="17"/>
        <v/>
      </c>
      <c r="L103" s="66" t="str">
        <f t="shared" si="18"/>
        <v/>
      </c>
      <c r="M103" s="66" t="str">
        <f t="shared" si="19"/>
        <v/>
      </c>
      <c r="N103" s="66" t="str">
        <f t="shared" si="20"/>
        <v>Insufficient Information</v>
      </c>
      <c r="O103" s="66" t="str">
        <f t="shared" si="21"/>
        <v>Insufficient Information</v>
      </c>
      <c r="P103" s="63" t="str">
        <f>IF(AND(J103&lt;&gt;"",J103&lt;=10),CRFs!$C$3,"")</f>
        <v/>
      </c>
      <c r="Q103" s="63" t="str">
        <f>IF(AND(J103&lt;&gt;"",J103&gt;=6,J103&lt;=15),CRFs!$C$4,"")</f>
        <v/>
      </c>
      <c r="R103" s="63" t="str">
        <f>IF(AND(J103&lt;&gt;"",J103&gt;=11,J103&lt;=20),CRFs!$C$5,"")</f>
        <v/>
      </c>
      <c r="S103" s="63" t="str">
        <f>IF(AND(J103&lt;&gt;"",J103&gt;=16,J103&lt;=25),CRFs!$C$6,"")</f>
        <v/>
      </c>
      <c r="T103" s="63" t="str">
        <f>IF(AND(J103&lt;&gt;"",J103&gt;=21),CRFs!$C$7,"")</f>
        <v/>
      </c>
      <c r="U103" s="63" t="str">
        <f>IF(AND(J103&lt;&gt;"",J103&gt;25),CRFs!$C$8,"")</f>
        <v/>
      </c>
      <c r="V103" s="63" t="str">
        <f>IF($N103="Yes",CRFs!$C$9,"")</f>
        <v/>
      </c>
      <c r="W103" s="63" t="str">
        <f>IF($O103="Yes",CRFs!$C$10,"")</f>
        <v/>
      </c>
      <c r="X103" s="63" t="s">
        <v>37</v>
      </c>
      <c r="Y103" s="63" t="str">
        <f>IFERROR(INDEX($P103:$W103,_xlfn.AGGREGATE(15,6,(COLUMN($P103:$W103)-COLUMN($P103)+1)/($P103:$W103&lt;&gt;""),COLUMNS($Y103:Y103))),"")</f>
        <v/>
      </c>
      <c r="Z103" s="63" t="str">
        <f>IFERROR(INDEX($P103:$W103,_xlfn.AGGREGATE(15,6,(COLUMN($P103:$W103)-COLUMN($P103)+1)/($P103:$W103&lt;&gt;""),COLUMNS($Y103:Z103))),"")</f>
        <v/>
      </c>
      <c r="AA103" s="63" t="str">
        <f>IFERROR(INDEX($P103:$W103,_xlfn.AGGREGATE(15,6,(COLUMN($P103:$W103)-COLUMN($P103)+1)/($P103:$W103&lt;&gt;""),COLUMNS($Y103:AA103))),"")</f>
        <v/>
      </c>
      <c r="AB103" s="63" t="str">
        <f>IFERROR(INDEX($P103:$W103,_xlfn.AGGREGATE(15,6,(COLUMN($P103:$W103)-COLUMN($P103)+1)/($P103:$W103&lt;&gt;""),COLUMNS($Y103:AB103))),"")</f>
        <v/>
      </c>
      <c r="AC103" s="86" t="s">
        <v>37</v>
      </c>
      <c r="AD103" s="67">
        <f>IFERROR(IF(LEFT(AE103,4)*1&lt;2022,VLOOKUP(AC103,CRFs!$C$3:$D$10,2,FALSE),IF(LEFT(AE103,4)*1&gt;=2022,VLOOKUP(AC103,CRFs!$C$3:$J$10,2+MATCH(AE103,CRFs!$E$2:$J$2,0),FALSE))),0)</f>
        <v>0</v>
      </c>
      <c r="AE103" s="66" t="str">
        <f t="shared" si="22"/>
        <v/>
      </c>
      <c r="AF103" s="66" t="str">
        <f t="shared" si="23"/>
        <v/>
      </c>
      <c r="AG103" s="68">
        <f t="shared" si="24"/>
        <v>0</v>
      </c>
      <c r="AH103" s="119" t="str">
        <f t="shared" si="25"/>
        <v/>
      </c>
    </row>
    <row r="104" spans="2:35" ht="16.2" hidden="1" customHeight="1" x14ac:dyDescent="0.25">
      <c r="B104" s="85" t="s">
        <v>167</v>
      </c>
      <c r="C104" s="87"/>
      <c r="D104" s="88"/>
      <c r="E104" s="87"/>
      <c r="F104" s="86" t="s">
        <v>37</v>
      </c>
      <c r="G104" s="86" t="s">
        <v>37</v>
      </c>
      <c r="H104" s="86" t="s">
        <v>37</v>
      </c>
      <c r="I104" s="66" t="str">
        <f t="shared" si="15"/>
        <v/>
      </c>
      <c r="J104" s="66" t="str">
        <f t="shared" si="16"/>
        <v/>
      </c>
      <c r="K104" s="66" t="str">
        <f t="shared" si="17"/>
        <v/>
      </c>
      <c r="L104" s="66" t="str">
        <f t="shared" si="18"/>
        <v/>
      </c>
      <c r="M104" s="66" t="str">
        <f t="shared" si="19"/>
        <v/>
      </c>
      <c r="N104" s="66" t="str">
        <f t="shared" si="20"/>
        <v>Insufficient Information</v>
      </c>
      <c r="O104" s="66" t="str">
        <f t="shared" si="21"/>
        <v>Insufficient Information</v>
      </c>
      <c r="P104" s="63" t="str">
        <f>IF(AND(J104&lt;&gt;"",J104&lt;=10),CRFs!$C$3,"")</f>
        <v/>
      </c>
      <c r="Q104" s="63" t="str">
        <f>IF(AND(J104&lt;&gt;"",J104&gt;=6,J104&lt;=15),CRFs!$C$4,"")</f>
        <v/>
      </c>
      <c r="R104" s="63" t="str">
        <f>IF(AND(J104&lt;&gt;"",J104&gt;=11,J104&lt;=20),CRFs!$C$5,"")</f>
        <v/>
      </c>
      <c r="S104" s="63" t="str">
        <f>IF(AND(J104&lt;&gt;"",J104&gt;=16,J104&lt;=25),CRFs!$C$6,"")</f>
        <v/>
      </c>
      <c r="T104" s="63" t="str">
        <f>IF(AND(J104&lt;&gt;"",J104&gt;=21),CRFs!$C$7,"")</f>
        <v/>
      </c>
      <c r="U104" s="63" t="str">
        <f>IF(AND(J104&lt;&gt;"",J104&gt;25),CRFs!$C$8,"")</f>
        <v/>
      </c>
      <c r="V104" s="63" t="str">
        <f>IF($N104="Yes",CRFs!$C$9,"")</f>
        <v/>
      </c>
      <c r="W104" s="63" t="str">
        <f>IF($O104="Yes",CRFs!$C$10,"")</f>
        <v/>
      </c>
      <c r="X104" s="63" t="s">
        <v>37</v>
      </c>
      <c r="Y104" s="63" t="str">
        <f>IFERROR(INDEX($P104:$W104,_xlfn.AGGREGATE(15,6,(COLUMN($P104:$W104)-COLUMN($P104)+1)/($P104:$W104&lt;&gt;""),COLUMNS($Y104:Y104))),"")</f>
        <v/>
      </c>
      <c r="Z104" s="63" t="str">
        <f>IFERROR(INDEX($P104:$W104,_xlfn.AGGREGATE(15,6,(COLUMN($P104:$W104)-COLUMN($P104)+1)/($P104:$W104&lt;&gt;""),COLUMNS($Y104:Z104))),"")</f>
        <v/>
      </c>
      <c r="AA104" s="63" t="str">
        <f>IFERROR(INDEX($P104:$W104,_xlfn.AGGREGATE(15,6,(COLUMN($P104:$W104)-COLUMN($P104)+1)/($P104:$W104&lt;&gt;""),COLUMNS($Y104:AA104))),"")</f>
        <v/>
      </c>
      <c r="AB104" s="63" t="str">
        <f>IFERROR(INDEX($P104:$W104,_xlfn.AGGREGATE(15,6,(COLUMN($P104:$W104)-COLUMN($P104)+1)/($P104:$W104&lt;&gt;""),COLUMNS($Y104:AB104))),"")</f>
        <v/>
      </c>
      <c r="AC104" s="86" t="s">
        <v>37</v>
      </c>
      <c r="AD104" s="67">
        <f>IFERROR(IF(LEFT(AE104,4)*1&lt;2022,VLOOKUP(AC104,CRFs!$C$3:$D$10,2,FALSE),IF(LEFT(AE104,4)*1&gt;=2022,VLOOKUP(AC104,CRFs!$C$3:$J$10,2+MATCH(AE104,CRFs!$E$2:$J$2,0),FALSE))),0)</f>
        <v>0</v>
      </c>
      <c r="AE104" s="66" t="str">
        <f t="shared" si="22"/>
        <v/>
      </c>
      <c r="AF104" s="66" t="str">
        <f t="shared" si="23"/>
        <v/>
      </c>
      <c r="AG104" s="68">
        <f t="shared" si="24"/>
        <v>0</v>
      </c>
      <c r="AH104" s="119" t="str">
        <f t="shared" si="25"/>
        <v/>
      </c>
    </row>
    <row r="105" spans="2:35" ht="16.2" hidden="1" customHeight="1" x14ac:dyDescent="0.25">
      <c r="B105" s="85" t="s">
        <v>168</v>
      </c>
      <c r="C105" s="87"/>
      <c r="D105" s="88"/>
      <c r="E105" s="87"/>
      <c r="F105" s="86" t="s">
        <v>37</v>
      </c>
      <c r="G105" s="86" t="s">
        <v>37</v>
      </c>
      <c r="H105" s="86" t="s">
        <v>37</v>
      </c>
      <c r="I105" s="66" t="str">
        <f t="shared" si="15"/>
        <v/>
      </c>
      <c r="J105" s="66" t="str">
        <f t="shared" si="16"/>
        <v/>
      </c>
      <c r="K105" s="66" t="str">
        <f t="shared" si="17"/>
        <v/>
      </c>
      <c r="L105" s="66" t="str">
        <f t="shared" si="18"/>
        <v/>
      </c>
      <c r="M105" s="66" t="str">
        <f t="shared" si="19"/>
        <v/>
      </c>
      <c r="N105" s="66" t="str">
        <f t="shared" si="20"/>
        <v>Insufficient Information</v>
      </c>
      <c r="O105" s="66" t="str">
        <f t="shared" si="21"/>
        <v>Insufficient Information</v>
      </c>
      <c r="P105" s="63" t="str">
        <f>IF(AND(J105&lt;&gt;"",J105&lt;=10),CRFs!$C$3,"")</f>
        <v/>
      </c>
      <c r="Q105" s="63" t="str">
        <f>IF(AND(J105&lt;&gt;"",J105&gt;=6,J105&lt;=15),CRFs!$C$4,"")</f>
        <v/>
      </c>
      <c r="R105" s="63" t="str">
        <f>IF(AND(J105&lt;&gt;"",J105&gt;=11,J105&lt;=20),CRFs!$C$5,"")</f>
        <v/>
      </c>
      <c r="S105" s="63" t="str">
        <f>IF(AND(J105&lt;&gt;"",J105&gt;=16,J105&lt;=25),CRFs!$C$6,"")</f>
        <v/>
      </c>
      <c r="T105" s="63" t="str">
        <f>IF(AND(J105&lt;&gt;"",J105&gt;=21),CRFs!$C$7,"")</f>
        <v/>
      </c>
      <c r="U105" s="63" t="str">
        <f>IF(AND(J105&lt;&gt;"",J105&gt;25),CRFs!$C$8,"")</f>
        <v/>
      </c>
      <c r="V105" s="63" t="str">
        <f>IF($N105="Yes",CRFs!$C$9,"")</f>
        <v/>
      </c>
      <c r="W105" s="63" t="str">
        <f>IF($O105="Yes",CRFs!$C$10,"")</f>
        <v/>
      </c>
      <c r="X105" s="63" t="s">
        <v>37</v>
      </c>
      <c r="Y105" s="63" t="str">
        <f>IFERROR(INDEX($P105:$W105,_xlfn.AGGREGATE(15,6,(COLUMN($P105:$W105)-COLUMN($P105)+1)/($P105:$W105&lt;&gt;""),COLUMNS($Y105:Y105))),"")</f>
        <v/>
      </c>
      <c r="Z105" s="63" t="str">
        <f>IFERROR(INDEX($P105:$W105,_xlfn.AGGREGATE(15,6,(COLUMN($P105:$W105)-COLUMN($P105)+1)/($P105:$W105&lt;&gt;""),COLUMNS($Y105:Z105))),"")</f>
        <v/>
      </c>
      <c r="AA105" s="63" t="str">
        <f>IFERROR(INDEX($P105:$W105,_xlfn.AGGREGATE(15,6,(COLUMN($P105:$W105)-COLUMN($P105)+1)/($P105:$W105&lt;&gt;""),COLUMNS($Y105:AA105))),"")</f>
        <v/>
      </c>
      <c r="AB105" s="63" t="str">
        <f>IFERROR(INDEX($P105:$W105,_xlfn.AGGREGATE(15,6,(COLUMN($P105:$W105)-COLUMN($P105)+1)/($P105:$W105&lt;&gt;""),COLUMNS($Y105:AB105))),"")</f>
        <v/>
      </c>
      <c r="AC105" s="86" t="s">
        <v>37</v>
      </c>
      <c r="AD105" s="67">
        <f>IFERROR(IF(LEFT(AE105,4)*1&lt;2022,VLOOKUP(AC105,CRFs!$C$3:$D$10,2,FALSE),IF(LEFT(AE105,4)*1&gt;=2022,VLOOKUP(AC105,CRFs!$C$3:$J$10,2+MATCH(AE105,CRFs!$E$2:$J$2,0),FALSE))),0)</f>
        <v>0</v>
      </c>
      <c r="AE105" s="66" t="str">
        <f t="shared" si="22"/>
        <v/>
      </c>
      <c r="AF105" s="66" t="str">
        <f t="shared" si="23"/>
        <v/>
      </c>
      <c r="AG105" s="68">
        <f t="shared" si="24"/>
        <v>0</v>
      </c>
      <c r="AH105" s="119" t="str">
        <f t="shared" si="25"/>
        <v/>
      </c>
    </row>
    <row r="106" spans="2:35" ht="16.2" hidden="1" customHeight="1" x14ac:dyDescent="0.25">
      <c r="B106" s="85" t="s">
        <v>169</v>
      </c>
      <c r="C106" s="87"/>
      <c r="D106" s="88"/>
      <c r="E106" s="87"/>
      <c r="F106" s="86" t="s">
        <v>37</v>
      </c>
      <c r="G106" s="86" t="s">
        <v>37</v>
      </c>
      <c r="H106" s="86" t="s">
        <v>37</v>
      </c>
      <c r="I106" s="66" t="str">
        <f t="shared" si="15"/>
        <v/>
      </c>
      <c r="J106" s="66" t="str">
        <f t="shared" si="16"/>
        <v/>
      </c>
      <c r="K106" s="66" t="str">
        <f t="shared" si="17"/>
        <v/>
      </c>
      <c r="L106" s="66" t="str">
        <f t="shared" si="18"/>
        <v/>
      </c>
      <c r="M106" s="66" t="str">
        <f t="shared" si="19"/>
        <v/>
      </c>
      <c r="N106" s="66" t="str">
        <f t="shared" si="20"/>
        <v>Insufficient Information</v>
      </c>
      <c r="O106" s="66" t="str">
        <f t="shared" si="21"/>
        <v>Insufficient Information</v>
      </c>
      <c r="P106" s="63" t="str">
        <f>IF(AND(J106&lt;&gt;"",J106&lt;=10),CRFs!$C$3,"")</f>
        <v/>
      </c>
      <c r="Q106" s="63" t="str">
        <f>IF(AND(J106&lt;&gt;"",J106&gt;=6,J106&lt;=15),CRFs!$C$4,"")</f>
        <v/>
      </c>
      <c r="R106" s="63" t="str">
        <f>IF(AND(J106&lt;&gt;"",J106&gt;=11,J106&lt;=20),CRFs!$C$5,"")</f>
        <v/>
      </c>
      <c r="S106" s="63" t="str">
        <f>IF(AND(J106&lt;&gt;"",J106&gt;=16,J106&lt;=25),CRFs!$C$6,"")</f>
        <v/>
      </c>
      <c r="T106" s="63" t="str">
        <f>IF(AND(J106&lt;&gt;"",J106&gt;=21),CRFs!$C$7,"")</f>
        <v/>
      </c>
      <c r="U106" s="63" t="str">
        <f>IF(AND(J106&lt;&gt;"",J106&gt;25),CRFs!$C$8,"")</f>
        <v/>
      </c>
      <c r="V106" s="63" t="str">
        <f>IF($N106="Yes",CRFs!$C$9,"")</f>
        <v/>
      </c>
      <c r="W106" s="63" t="str">
        <f>IF($O106="Yes",CRFs!$C$10,"")</f>
        <v/>
      </c>
      <c r="X106" s="63" t="s">
        <v>37</v>
      </c>
      <c r="Y106" s="63" t="str">
        <f>IFERROR(INDEX($P106:$W106,_xlfn.AGGREGATE(15,6,(COLUMN($P106:$W106)-COLUMN($P106)+1)/($P106:$W106&lt;&gt;""),COLUMNS($Y106:Y106))),"")</f>
        <v/>
      </c>
      <c r="Z106" s="63" t="str">
        <f>IFERROR(INDEX($P106:$W106,_xlfn.AGGREGATE(15,6,(COLUMN($P106:$W106)-COLUMN($P106)+1)/($P106:$W106&lt;&gt;""),COLUMNS($Y106:Z106))),"")</f>
        <v/>
      </c>
      <c r="AA106" s="63" t="str">
        <f>IFERROR(INDEX($P106:$W106,_xlfn.AGGREGATE(15,6,(COLUMN($P106:$W106)-COLUMN($P106)+1)/($P106:$W106&lt;&gt;""),COLUMNS($Y106:AA106))),"")</f>
        <v/>
      </c>
      <c r="AB106" s="63" t="str">
        <f>IFERROR(INDEX($P106:$W106,_xlfn.AGGREGATE(15,6,(COLUMN($P106:$W106)-COLUMN($P106)+1)/($P106:$W106&lt;&gt;""),COLUMNS($Y106:AB106))),"")</f>
        <v/>
      </c>
      <c r="AC106" s="86" t="s">
        <v>37</v>
      </c>
      <c r="AD106" s="67">
        <f>IFERROR(IF(LEFT(AE106,4)*1&lt;2022,VLOOKUP(AC106,CRFs!$C$3:$D$10,2,FALSE),IF(LEFT(AE106,4)*1&gt;=2022,VLOOKUP(AC106,CRFs!$C$3:$J$10,2+MATCH(AE106,CRFs!$E$2:$J$2,0),FALSE))),0)</f>
        <v>0</v>
      </c>
      <c r="AE106" s="66" t="str">
        <f t="shared" si="22"/>
        <v/>
      </c>
      <c r="AF106" s="66" t="str">
        <f t="shared" si="23"/>
        <v/>
      </c>
      <c r="AG106" s="68">
        <f t="shared" si="24"/>
        <v>0</v>
      </c>
      <c r="AH106" s="119" t="str">
        <f t="shared" si="25"/>
        <v/>
      </c>
    </row>
    <row r="107" spans="2:35" ht="16.2" hidden="1" customHeight="1" x14ac:dyDescent="0.25">
      <c r="B107" s="85" t="s">
        <v>170</v>
      </c>
      <c r="C107" s="87"/>
      <c r="D107" s="88"/>
      <c r="E107" s="87"/>
      <c r="F107" s="86" t="s">
        <v>37</v>
      </c>
      <c r="G107" s="86" t="s">
        <v>37</v>
      </c>
      <c r="H107" s="86" t="s">
        <v>37</v>
      </c>
      <c r="I107" s="66" t="str">
        <f t="shared" si="15"/>
        <v/>
      </c>
      <c r="J107" s="66" t="str">
        <f t="shared" si="16"/>
        <v/>
      </c>
      <c r="K107" s="66" t="str">
        <f t="shared" si="17"/>
        <v/>
      </c>
      <c r="L107" s="66" t="str">
        <f t="shared" si="18"/>
        <v/>
      </c>
      <c r="M107" s="66" t="str">
        <f t="shared" si="19"/>
        <v/>
      </c>
      <c r="N107" s="66" t="str">
        <f t="shared" si="20"/>
        <v>Insufficient Information</v>
      </c>
      <c r="O107" s="66" t="str">
        <f t="shared" si="21"/>
        <v>Insufficient Information</v>
      </c>
      <c r="P107" s="63" t="str">
        <f>IF(AND(J107&lt;&gt;"",J107&lt;=10),CRFs!$C$3,"")</f>
        <v/>
      </c>
      <c r="Q107" s="63" t="str">
        <f>IF(AND(J107&lt;&gt;"",J107&gt;=6,J107&lt;=15),CRFs!$C$4,"")</f>
        <v/>
      </c>
      <c r="R107" s="63" t="str">
        <f>IF(AND(J107&lt;&gt;"",J107&gt;=11,J107&lt;=20),CRFs!$C$5,"")</f>
        <v/>
      </c>
      <c r="S107" s="63" t="str">
        <f>IF(AND(J107&lt;&gt;"",J107&gt;=16,J107&lt;=25),CRFs!$C$6,"")</f>
        <v/>
      </c>
      <c r="T107" s="63" t="str">
        <f>IF(AND(J107&lt;&gt;"",J107&gt;=21),CRFs!$C$7,"")</f>
        <v/>
      </c>
      <c r="U107" s="63" t="str">
        <f>IF(AND(J107&lt;&gt;"",J107&gt;25),CRFs!$C$8,"")</f>
        <v/>
      </c>
      <c r="V107" s="63" t="str">
        <f>IF($N107="Yes",CRFs!$C$9,"")</f>
        <v/>
      </c>
      <c r="W107" s="63" t="str">
        <f>IF($O107="Yes",CRFs!$C$10,"")</f>
        <v/>
      </c>
      <c r="X107" s="63" t="s">
        <v>37</v>
      </c>
      <c r="Y107" s="63" t="str">
        <f>IFERROR(INDEX($P107:$W107,_xlfn.AGGREGATE(15,6,(COLUMN($P107:$W107)-COLUMN($P107)+1)/($P107:$W107&lt;&gt;""),COLUMNS($Y107:Y107))),"")</f>
        <v/>
      </c>
      <c r="Z107" s="63" t="str">
        <f>IFERROR(INDEX($P107:$W107,_xlfn.AGGREGATE(15,6,(COLUMN($P107:$W107)-COLUMN($P107)+1)/($P107:$W107&lt;&gt;""),COLUMNS($Y107:Z107))),"")</f>
        <v/>
      </c>
      <c r="AA107" s="63" t="str">
        <f>IFERROR(INDEX($P107:$W107,_xlfn.AGGREGATE(15,6,(COLUMN($P107:$W107)-COLUMN($P107)+1)/($P107:$W107&lt;&gt;""),COLUMNS($Y107:AA107))),"")</f>
        <v/>
      </c>
      <c r="AB107" s="63" t="str">
        <f>IFERROR(INDEX($P107:$W107,_xlfn.AGGREGATE(15,6,(COLUMN($P107:$W107)-COLUMN($P107)+1)/($P107:$W107&lt;&gt;""),COLUMNS($Y107:AB107))),"")</f>
        <v/>
      </c>
      <c r="AC107" s="86" t="s">
        <v>37</v>
      </c>
      <c r="AD107" s="67">
        <f>IFERROR(IF(LEFT(AE107,4)*1&lt;2022,VLOOKUP(AC107,CRFs!$C$3:$D$10,2,FALSE),IF(LEFT(AE107,4)*1&gt;=2022,VLOOKUP(AC107,CRFs!$C$3:$J$10,2+MATCH(AE107,CRFs!$E$2:$J$2,0),FALSE))),0)</f>
        <v>0</v>
      </c>
      <c r="AE107" s="66" t="str">
        <f t="shared" si="22"/>
        <v/>
      </c>
      <c r="AF107" s="66" t="str">
        <f t="shared" si="23"/>
        <v/>
      </c>
      <c r="AG107" s="68">
        <f t="shared" si="24"/>
        <v>0</v>
      </c>
      <c r="AH107" s="119" t="str">
        <f t="shared" si="25"/>
        <v/>
      </c>
    </row>
    <row r="108" spans="2:35" ht="16.2" hidden="1" customHeight="1" x14ac:dyDescent="0.25">
      <c r="B108" s="85" t="s">
        <v>171</v>
      </c>
      <c r="C108" s="87"/>
      <c r="D108" s="88"/>
      <c r="E108" s="87"/>
      <c r="F108" s="86" t="s">
        <v>37</v>
      </c>
      <c r="G108" s="86" t="s">
        <v>37</v>
      </c>
      <c r="H108" s="86" t="s">
        <v>37</v>
      </c>
      <c r="I108" s="66" t="str">
        <f t="shared" si="15"/>
        <v/>
      </c>
      <c r="J108" s="66" t="str">
        <f t="shared" si="16"/>
        <v/>
      </c>
      <c r="K108" s="66" t="str">
        <f t="shared" si="17"/>
        <v/>
      </c>
      <c r="L108" s="66" t="str">
        <f t="shared" si="18"/>
        <v/>
      </c>
      <c r="M108" s="66" t="str">
        <f t="shared" si="19"/>
        <v/>
      </c>
      <c r="N108" s="66" t="str">
        <f t="shared" si="20"/>
        <v>Insufficient Information</v>
      </c>
      <c r="O108" s="66" t="str">
        <f t="shared" si="21"/>
        <v>Insufficient Information</v>
      </c>
      <c r="P108" s="63" t="str">
        <f>IF(AND(J108&lt;&gt;"",J108&lt;=10),CRFs!$C$3,"")</f>
        <v/>
      </c>
      <c r="Q108" s="63" t="str">
        <f>IF(AND(J108&lt;&gt;"",J108&gt;=6,J108&lt;=15),CRFs!$C$4,"")</f>
        <v/>
      </c>
      <c r="R108" s="63" t="str">
        <f>IF(AND(J108&lt;&gt;"",J108&gt;=11,J108&lt;=20),CRFs!$C$5,"")</f>
        <v/>
      </c>
      <c r="S108" s="63" t="str">
        <f>IF(AND(J108&lt;&gt;"",J108&gt;=16,J108&lt;=25),CRFs!$C$6,"")</f>
        <v/>
      </c>
      <c r="T108" s="63" t="str">
        <f>IF(AND(J108&lt;&gt;"",J108&gt;=21),CRFs!$C$7,"")</f>
        <v/>
      </c>
      <c r="U108" s="63" t="str">
        <f>IF(AND(J108&lt;&gt;"",J108&gt;25),CRFs!$C$8,"")</f>
        <v/>
      </c>
      <c r="V108" s="63" t="str">
        <f>IF($N108="Yes",CRFs!$C$9,"")</f>
        <v/>
      </c>
      <c r="W108" s="63" t="str">
        <f>IF($O108="Yes",CRFs!$C$10,"")</f>
        <v/>
      </c>
      <c r="X108" s="63" t="s">
        <v>37</v>
      </c>
      <c r="Y108" s="63" t="str">
        <f>IFERROR(INDEX($P108:$W108,_xlfn.AGGREGATE(15,6,(COLUMN($P108:$W108)-COLUMN($P108)+1)/($P108:$W108&lt;&gt;""),COLUMNS($Y108:Y108))),"")</f>
        <v/>
      </c>
      <c r="Z108" s="63" t="str">
        <f>IFERROR(INDEX($P108:$W108,_xlfn.AGGREGATE(15,6,(COLUMN($P108:$W108)-COLUMN($P108)+1)/($P108:$W108&lt;&gt;""),COLUMNS($Y108:Z108))),"")</f>
        <v/>
      </c>
      <c r="AA108" s="63" t="str">
        <f>IFERROR(INDEX($P108:$W108,_xlfn.AGGREGATE(15,6,(COLUMN($P108:$W108)-COLUMN($P108)+1)/($P108:$W108&lt;&gt;""),COLUMNS($Y108:AA108))),"")</f>
        <v/>
      </c>
      <c r="AB108" s="63" t="str">
        <f>IFERROR(INDEX($P108:$W108,_xlfn.AGGREGATE(15,6,(COLUMN($P108:$W108)-COLUMN($P108)+1)/($P108:$W108&lt;&gt;""),COLUMNS($Y108:AB108))),"")</f>
        <v/>
      </c>
      <c r="AC108" s="86" t="s">
        <v>37</v>
      </c>
      <c r="AD108" s="67">
        <f>IFERROR(IF(LEFT(AE108,4)*1&lt;2022,VLOOKUP(AC108,CRFs!$C$3:$D$10,2,FALSE),IF(LEFT(AE108,4)*1&gt;=2022,VLOOKUP(AC108,CRFs!$C$3:$J$10,2+MATCH(AE108,CRFs!$E$2:$J$2,0),FALSE))),0)</f>
        <v>0</v>
      </c>
      <c r="AE108" s="66" t="str">
        <f t="shared" si="22"/>
        <v/>
      </c>
      <c r="AF108" s="66" t="str">
        <f t="shared" si="23"/>
        <v/>
      </c>
      <c r="AG108" s="68">
        <f t="shared" si="24"/>
        <v>0</v>
      </c>
      <c r="AH108" s="119" t="str">
        <f t="shared" si="25"/>
        <v/>
      </c>
    </row>
    <row r="109" spans="2:35" ht="16.2" hidden="1" customHeight="1" x14ac:dyDescent="0.25">
      <c r="B109" s="85" t="s">
        <v>172</v>
      </c>
      <c r="C109" s="87"/>
      <c r="D109" s="88"/>
      <c r="E109" s="87"/>
      <c r="F109" s="86" t="s">
        <v>37</v>
      </c>
      <c r="G109" s="86" t="s">
        <v>37</v>
      </c>
      <c r="H109" s="86" t="s">
        <v>37</v>
      </c>
      <c r="I109" s="66" t="str">
        <f t="shared" si="15"/>
        <v/>
      </c>
      <c r="J109" s="66" t="str">
        <f t="shared" si="16"/>
        <v/>
      </c>
      <c r="K109" s="66" t="str">
        <f t="shared" si="17"/>
        <v/>
      </c>
      <c r="L109" s="66" t="str">
        <f t="shared" si="18"/>
        <v/>
      </c>
      <c r="M109" s="66" t="str">
        <f t="shared" si="19"/>
        <v/>
      </c>
      <c r="N109" s="66" t="str">
        <f t="shared" si="20"/>
        <v>Insufficient Information</v>
      </c>
      <c r="O109" s="66" t="str">
        <f t="shared" si="21"/>
        <v>Insufficient Information</v>
      </c>
      <c r="P109" s="63" t="str">
        <f>IF(AND(J109&lt;&gt;"",J109&lt;=10),CRFs!$C$3,"")</f>
        <v/>
      </c>
      <c r="Q109" s="63" t="str">
        <f>IF(AND(J109&lt;&gt;"",J109&gt;=6,J109&lt;=15),CRFs!$C$4,"")</f>
        <v/>
      </c>
      <c r="R109" s="63" t="str">
        <f>IF(AND(J109&lt;&gt;"",J109&gt;=11,J109&lt;=20),CRFs!$C$5,"")</f>
        <v/>
      </c>
      <c r="S109" s="63" t="str">
        <f>IF(AND(J109&lt;&gt;"",J109&gt;=16,J109&lt;=25),CRFs!$C$6,"")</f>
        <v/>
      </c>
      <c r="T109" s="63" t="str">
        <f>IF(AND(J109&lt;&gt;"",J109&gt;=21),CRFs!$C$7,"")</f>
        <v/>
      </c>
      <c r="U109" s="63" t="str">
        <f>IF(AND(J109&lt;&gt;"",J109&gt;25),CRFs!$C$8,"")</f>
        <v/>
      </c>
      <c r="V109" s="63" t="str">
        <f>IF($N109="Yes",CRFs!$C$9,"")</f>
        <v/>
      </c>
      <c r="W109" s="63" t="str">
        <f>IF($O109="Yes",CRFs!$C$10,"")</f>
        <v/>
      </c>
      <c r="X109" s="63" t="s">
        <v>37</v>
      </c>
      <c r="Y109" s="63" t="str">
        <f>IFERROR(INDEX($P109:$W109,_xlfn.AGGREGATE(15,6,(COLUMN($P109:$W109)-COLUMN($P109)+1)/($P109:$W109&lt;&gt;""),COLUMNS($Y109:Y109))),"")</f>
        <v/>
      </c>
      <c r="Z109" s="63" t="str">
        <f>IFERROR(INDEX($P109:$W109,_xlfn.AGGREGATE(15,6,(COLUMN($P109:$W109)-COLUMN($P109)+1)/($P109:$W109&lt;&gt;""),COLUMNS($Y109:Z109))),"")</f>
        <v/>
      </c>
      <c r="AA109" s="63" t="str">
        <f>IFERROR(INDEX($P109:$W109,_xlfn.AGGREGATE(15,6,(COLUMN($P109:$W109)-COLUMN($P109)+1)/($P109:$W109&lt;&gt;""),COLUMNS($Y109:AA109))),"")</f>
        <v/>
      </c>
      <c r="AB109" s="63" t="str">
        <f>IFERROR(INDEX($P109:$W109,_xlfn.AGGREGATE(15,6,(COLUMN($P109:$W109)-COLUMN($P109)+1)/($P109:$W109&lt;&gt;""),COLUMNS($Y109:AB109))),"")</f>
        <v/>
      </c>
      <c r="AC109" s="86" t="s">
        <v>37</v>
      </c>
      <c r="AD109" s="67">
        <f>IFERROR(IF(LEFT(AE109,4)*1&lt;2022,VLOOKUP(AC109,CRFs!$C$3:$D$10,2,FALSE),IF(LEFT(AE109,4)*1&gt;=2022,VLOOKUP(AC109,CRFs!$C$3:$J$10,2+MATCH(AE109,CRFs!$E$2:$J$2,0),FALSE))),0)</f>
        <v>0</v>
      </c>
      <c r="AE109" s="66" t="str">
        <f t="shared" si="22"/>
        <v/>
      </c>
      <c r="AF109" s="66" t="str">
        <f t="shared" si="23"/>
        <v/>
      </c>
      <c r="AG109" s="68">
        <f t="shared" si="24"/>
        <v>0</v>
      </c>
      <c r="AH109" s="119" t="str">
        <f t="shared" si="25"/>
        <v/>
      </c>
    </row>
    <row r="110" spans="2:35" ht="16.2" hidden="1" customHeight="1" x14ac:dyDescent="0.25">
      <c r="B110" s="85" t="s">
        <v>173</v>
      </c>
      <c r="C110" s="87"/>
      <c r="D110" s="88"/>
      <c r="E110" s="87"/>
      <c r="F110" s="86" t="s">
        <v>37</v>
      </c>
      <c r="G110" s="86" t="s">
        <v>37</v>
      </c>
      <c r="H110" s="86" t="s">
        <v>37</v>
      </c>
      <c r="I110" s="66" t="str">
        <f t="shared" si="15"/>
        <v/>
      </c>
      <c r="J110" s="66" t="str">
        <f t="shared" si="16"/>
        <v/>
      </c>
      <c r="K110" s="66" t="str">
        <f t="shared" si="17"/>
        <v/>
      </c>
      <c r="L110" s="66" t="str">
        <f t="shared" si="18"/>
        <v/>
      </c>
      <c r="M110" s="66" t="str">
        <f t="shared" si="19"/>
        <v/>
      </c>
      <c r="N110" s="66" t="str">
        <f t="shared" si="20"/>
        <v>Insufficient Information</v>
      </c>
      <c r="O110" s="66" t="str">
        <f t="shared" si="21"/>
        <v>Insufficient Information</v>
      </c>
      <c r="P110" s="63" t="str">
        <f>IF(AND(J110&lt;&gt;"",J110&lt;=10),CRFs!$C$3,"")</f>
        <v/>
      </c>
      <c r="Q110" s="63" t="str">
        <f>IF(AND(J110&lt;&gt;"",J110&gt;=6,J110&lt;=15),CRFs!$C$4,"")</f>
        <v/>
      </c>
      <c r="R110" s="63" t="str">
        <f>IF(AND(J110&lt;&gt;"",J110&gt;=11,J110&lt;=20),CRFs!$C$5,"")</f>
        <v/>
      </c>
      <c r="S110" s="63" t="str">
        <f>IF(AND(J110&lt;&gt;"",J110&gt;=16,J110&lt;=25),CRFs!$C$6,"")</f>
        <v/>
      </c>
      <c r="T110" s="63" t="str">
        <f>IF(AND(J110&lt;&gt;"",J110&gt;=21),CRFs!$C$7,"")</f>
        <v/>
      </c>
      <c r="U110" s="63" t="str">
        <f>IF(AND(J110&lt;&gt;"",J110&gt;25),CRFs!$C$8,"")</f>
        <v/>
      </c>
      <c r="V110" s="63" t="str">
        <f>IF($N110="Yes",CRFs!$C$9,"")</f>
        <v/>
      </c>
      <c r="W110" s="63" t="str">
        <f>IF($O110="Yes",CRFs!$C$10,"")</f>
        <v/>
      </c>
      <c r="X110" s="63" t="s">
        <v>37</v>
      </c>
      <c r="Y110" s="63" t="str">
        <f>IFERROR(INDEX($P110:$W110,_xlfn.AGGREGATE(15,6,(COLUMN($P110:$W110)-COLUMN($P110)+1)/($P110:$W110&lt;&gt;""),COLUMNS($Y110:Y110))),"")</f>
        <v/>
      </c>
      <c r="Z110" s="63" t="str">
        <f>IFERROR(INDEX($P110:$W110,_xlfn.AGGREGATE(15,6,(COLUMN($P110:$W110)-COLUMN($P110)+1)/($P110:$W110&lt;&gt;""),COLUMNS($Y110:Z110))),"")</f>
        <v/>
      </c>
      <c r="AA110" s="63" t="str">
        <f>IFERROR(INDEX($P110:$W110,_xlfn.AGGREGATE(15,6,(COLUMN($P110:$W110)-COLUMN($P110)+1)/($P110:$W110&lt;&gt;""),COLUMNS($Y110:AA110))),"")</f>
        <v/>
      </c>
      <c r="AB110" s="63" t="str">
        <f>IFERROR(INDEX($P110:$W110,_xlfn.AGGREGATE(15,6,(COLUMN($P110:$W110)-COLUMN($P110)+1)/($P110:$W110&lt;&gt;""),COLUMNS($Y110:AB110))),"")</f>
        <v/>
      </c>
      <c r="AC110" s="86" t="s">
        <v>37</v>
      </c>
      <c r="AD110" s="67">
        <f>IFERROR(IF(LEFT(AE110,4)*1&lt;2022,VLOOKUP(AC110,CRFs!$C$3:$D$10,2,FALSE),IF(LEFT(AE110,4)*1&gt;=2022,VLOOKUP(AC110,CRFs!$C$3:$J$10,2+MATCH(AE110,CRFs!$E$2:$J$2,0),FALSE))),0)</f>
        <v>0</v>
      </c>
      <c r="AE110" s="66" t="str">
        <f t="shared" si="22"/>
        <v/>
      </c>
      <c r="AF110" s="66" t="str">
        <f t="shared" si="23"/>
        <v/>
      </c>
      <c r="AG110" s="68">
        <f t="shared" si="24"/>
        <v>0</v>
      </c>
      <c r="AH110" s="119" t="str">
        <f t="shared" si="25"/>
        <v/>
      </c>
      <c r="AI110" s="52"/>
    </row>
    <row r="111" spans="2:35" ht="16.2" hidden="1" customHeight="1" x14ac:dyDescent="0.25">
      <c r="B111" s="85" t="s">
        <v>187</v>
      </c>
      <c r="C111" s="87"/>
      <c r="D111" s="88"/>
      <c r="E111" s="87"/>
      <c r="F111" s="86" t="s">
        <v>37</v>
      </c>
      <c r="G111" s="86" t="s">
        <v>37</v>
      </c>
      <c r="H111" s="86" t="s">
        <v>37</v>
      </c>
      <c r="I111" s="66" t="str">
        <f t="shared" ref="I111:I174" si="26">IF(C111&lt;&gt;"",IF(MONTH(C111)&lt;6,CONCATENATE(YEAR(C111),"/",YEAR(C111)+1),IF(MONTH(C111)&gt;=6,CONCATENATE(YEAR(C111)+1,"/",YEAR(C111)+2))),"")</f>
        <v/>
      </c>
      <c r="J111" s="66" t="str">
        <f t="shared" ref="J111:J174" si="27">IFERROR(IF(AND(I111&lt;&gt;"",$C$6&lt;&gt;"",$C$6&lt;=DATE(LEFT(I111,4)*1,6,1)),MAX(ROUNDDOWN(YEARFRAC($C$6,DATE(LEFT(I111,4)*1,6,1),1),0),0),""),"")</f>
        <v/>
      </c>
      <c r="K111" s="66" t="str">
        <f t="shared" ref="K111:K174" si="28">IF(C111&lt;&gt;"",IF(MONTH(C111)&gt;=6,CONCATENATE(YEAR(C111),"/",YEAR(C111)+1),IF(MONTH(C111)&lt;6,CONCATENATE(YEAR(C111)-1,"/",YEAR(C111)))),"")</f>
        <v/>
      </c>
      <c r="L111" s="66" t="str">
        <f t="shared" ref="L111:L174" si="29">IFERROR(IF(AND(K111&lt;&gt;"",$C$6&lt;&gt;"",$C$6&lt;=DATE(LEFT(K111,4)*1,6,1)),MAX(ROUNDDOWN(YEARFRAC($C$6,DATE(LEFT(K111,4)*1,6,1),1),0),0),""),"")</f>
        <v/>
      </c>
      <c r="M111" s="66" t="str">
        <f t="shared" ref="M111:M174" si="30">IFERROR(IF(AND(E111&lt;&gt;"",$C$6&lt;&gt;"",$C$6&lt;=E111),MAX(ROUNDDOWN(YEARFRAC($C$6,E111,1),0),0),""),"")</f>
        <v/>
      </c>
      <c r="N111" s="66" t="str">
        <f t="shared" ref="N111:N174" si="31">IF(OR(F111="",F111="Select One",G111="",G111="Select One",L111="",D111="",$C$7="",H111="",H111="Select One",M111=""),"Insufficient Information",IF(OR(AND(F111="Yes",OR(G111="Coal",G111="Gas",G111="Oil"),L111&lt;&gt;"",L111&gt;=15,D111/$C$7/1000&gt;=200),AND(F111="Yes",G111="Coal",H111&lt;&gt;"RTO",H111&lt;&gt;"Select One",M111&lt;&gt;"",M111&gt;=50)),"Yes","No"))</f>
        <v>Insufficient Information</v>
      </c>
      <c r="O111" s="66" t="str">
        <f t="shared" ref="O111:O174" si="32">IF(OR(G111="",G111="Select One",M111=""),"Insufficient Information",IF(AND(OR(G111="Gas",G111="Oil"),M111&lt;&gt;"",M111&gt;=40),"Yes","No"))</f>
        <v>Insufficient Information</v>
      </c>
      <c r="P111" s="63" t="str">
        <f>IF(AND(J111&lt;&gt;"",J111&lt;=10),CRFs!$C$3,"")</f>
        <v/>
      </c>
      <c r="Q111" s="63" t="str">
        <f>IF(AND(J111&lt;&gt;"",J111&gt;=6,J111&lt;=15),CRFs!$C$4,"")</f>
        <v/>
      </c>
      <c r="R111" s="63" t="str">
        <f>IF(AND(J111&lt;&gt;"",J111&gt;=11,J111&lt;=20),CRFs!$C$5,"")</f>
        <v/>
      </c>
      <c r="S111" s="63" t="str">
        <f>IF(AND(J111&lt;&gt;"",J111&gt;=16,J111&lt;=25),CRFs!$C$6,"")</f>
        <v/>
      </c>
      <c r="T111" s="63" t="str">
        <f>IF(AND(J111&lt;&gt;"",J111&gt;=21),CRFs!$C$7,"")</f>
        <v/>
      </c>
      <c r="U111" s="63" t="str">
        <f>IF(AND(J111&lt;&gt;"",J111&gt;25),CRFs!$C$8,"")</f>
        <v/>
      </c>
      <c r="V111" s="63" t="str">
        <f>IF($N111="Yes",CRFs!$C$9,"")</f>
        <v/>
      </c>
      <c r="W111" s="63" t="str">
        <f>IF($O111="Yes",CRFs!$C$10,"")</f>
        <v/>
      </c>
      <c r="X111" s="63" t="s">
        <v>37</v>
      </c>
      <c r="Y111" s="63" t="str">
        <f>IFERROR(INDEX($P111:$W111,_xlfn.AGGREGATE(15,6,(COLUMN($P111:$W111)-COLUMN($P111)+1)/($P111:$W111&lt;&gt;""),COLUMNS($Y111:Y111))),"")</f>
        <v/>
      </c>
      <c r="Z111" s="63" t="str">
        <f>IFERROR(INDEX($P111:$W111,_xlfn.AGGREGATE(15,6,(COLUMN($P111:$W111)-COLUMN($P111)+1)/($P111:$W111&lt;&gt;""),COLUMNS($Y111:Z111))),"")</f>
        <v/>
      </c>
      <c r="AA111" s="63" t="str">
        <f>IFERROR(INDEX($P111:$W111,_xlfn.AGGREGATE(15,6,(COLUMN($P111:$W111)-COLUMN($P111)+1)/($P111:$W111&lt;&gt;""),COLUMNS($Y111:AA111))),"")</f>
        <v/>
      </c>
      <c r="AB111" s="63" t="str">
        <f>IFERROR(INDEX($P111:$W111,_xlfn.AGGREGATE(15,6,(COLUMN($P111:$W111)-COLUMN($P111)+1)/($P111:$W111&lt;&gt;""),COLUMNS($Y111:AB111))),"")</f>
        <v/>
      </c>
      <c r="AC111" s="86" t="s">
        <v>37</v>
      </c>
      <c r="AD111" s="67">
        <f>IFERROR(IF(LEFT(AE111,4)*1&lt;2022,VLOOKUP(AC111,CRFs!$C$3:$D$10,2,FALSE),IF(LEFT(AE111,4)*1&gt;=2022,VLOOKUP(AC111,CRFs!$C$3:$J$10,2+MATCH(AE111,CRFs!$E$2:$J$2,0),FALSE))),0)</f>
        <v>0</v>
      </c>
      <c r="AE111" s="66" t="str">
        <f t="shared" ref="AE111:AE174" si="33">IF(OR(AC111="Select One",AC111="",C111=""),"",IF(OR(AND(AC111&lt;&gt;4,MONTH(C111)&lt;6),AND(AC111=4,MONTH(C111)&gt;=6)),CONCATENATE(YEAR(C111),"/",YEAR(C111)+1),IF(AND(AC111&lt;&gt;4,MONTH(C111)&gt;=6),CONCATENATE(YEAR(C111)+1,"/",YEAR(C111)+2),IF(AND(AC111=4,MONTH(C111)&lt;6),CONCATENATE(YEAR(C111)-1,"/",YEAR(C111))))))</f>
        <v/>
      </c>
      <c r="AF111" s="66" t="str">
        <f t="shared" ref="AF111:AF174" si="34">IF(AE111&lt;&gt;"",CONCATENATE(LEFT(AE111,4)+AC111-1,"/",CONCATENATE(LEFT(AE111,4)+AC111)),"")</f>
        <v/>
      </c>
      <c r="AG111" s="68">
        <f t="shared" ref="AG111:AG174" si="35">IF(AND(LEFT($C$3,4)&gt;=LEFT(AE111,4),LEFT($C$3,4)&lt;=LEFT(AF111,4)),D111,0)</f>
        <v>0</v>
      </c>
      <c r="AH111" s="119" t="str">
        <f t="shared" ref="AH111:AH174" si="36">IF(AND(ISERROR(MATCH(AC111,Y111:AB111,0)),AC111&lt;&gt;"Select One"),"Check Remaining Life of Plant","")</f>
        <v/>
      </c>
      <c r="AI111" s="74"/>
    </row>
    <row r="112" spans="2:35" ht="16.2" hidden="1" customHeight="1" x14ac:dyDescent="0.25">
      <c r="B112" s="85" t="s">
        <v>188</v>
      </c>
      <c r="C112" s="87"/>
      <c r="D112" s="88"/>
      <c r="E112" s="87"/>
      <c r="F112" s="86" t="s">
        <v>37</v>
      </c>
      <c r="G112" s="86" t="s">
        <v>37</v>
      </c>
      <c r="H112" s="86" t="s">
        <v>37</v>
      </c>
      <c r="I112" s="66" t="str">
        <f t="shared" si="26"/>
        <v/>
      </c>
      <c r="J112" s="66" t="str">
        <f t="shared" si="27"/>
        <v/>
      </c>
      <c r="K112" s="66" t="str">
        <f t="shared" si="28"/>
        <v/>
      </c>
      <c r="L112" s="66" t="str">
        <f t="shared" si="29"/>
        <v/>
      </c>
      <c r="M112" s="66" t="str">
        <f t="shared" si="30"/>
        <v/>
      </c>
      <c r="N112" s="66" t="str">
        <f t="shared" si="31"/>
        <v>Insufficient Information</v>
      </c>
      <c r="O112" s="66" t="str">
        <f t="shared" si="32"/>
        <v>Insufficient Information</v>
      </c>
      <c r="P112" s="63" t="str">
        <f>IF(AND(J112&lt;&gt;"",J112&lt;=10),CRFs!$C$3,"")</f>
        <v/>
      </c>
      <c r="Q112" s="63" t="str">
        <f>IF(AND(J112&lt;&gt;"",J112&gt;=6,J112&lt;=15),CRFs!$C$4,"")</f>
        <v/>
      </c>
      <c r="R112" s="63" t="str">
        <f>IF(AND(J112&lt;&gt;"",J112&gt;=11,J112&lt;=20),CRFs!$C$5,"")</f>
        <v/>
      </c>
      <c r="S112" s="63" t="str">
        <f>IF(AND(J112&lt;&gt;"",J112&gt;=16,J112&lt;=25),CRFs!$C$6,"")</f>
        <v/>
      </c>
      <c r="T112" s="63" t="str">
        <f>IF(AND(J112&lt;&gt;"",J112&gt;=21),CRFs!$C$7,"")</f>
        <v/>
      </c>
      <c r="U112" s="63" t="str">
        <f>IF(AND(J112&lt;&gt;"",J112&gt;25),CRFs!$C$8,"")</f>
        <v/>
      </c>
      <c r="V112" s="63" t="str">
        <f>IF($N112="Yes",CRFs!$C$9,"")</f>
        <v/>
      </c>
      <c r="W112" s="63" t="str">
        <f>IF($O112="Yes",CRFs!$C$10,"")</f>
        <v/>
      </c>
      <c r="X112" s="63" t="s">
        <v>37</v>
      </c>
      <c r="Y112" s="63" t="str">
        <f>IFERROR(INDEX($P112:$W112,_xlfn.AGGREGATE(15,6,(COLUMN($P112:$W112)-COLUMN($P112)+1)/($P112:$W112&lt;&gt;""),COLUMNS($Y112:Y112))),"")</f>
        <v/>
      </c>
      <c r="Z112" s="63" t="str">
        <f>IFERROR(INDEX($P112:$W112,_xlfn.AGGREGATE(15,6,(COLUMN($P112:$W112)-COLUMN($P112)+1)/($P112:$W112&lt;&gt;""),COLUMNS($Y112:Z112))),"")</f>
        <v/>
      </c>
      <c r="AA112" s="63" t="str">
        <f>IFERROR(INDEX($P112:$W112,_xlfn.AGGREGATE(15,6,(COLUMN($P112:$W112)-COLUMN($P112)+1)/($P112:$W112&lt;&gt;""),COLUMNS($Y112:AA112))),"")</f>
        <v/>
      </c>
      <c r="AB112" s="63" t="str">
        <f>IFERROR(INDEX($P112:$W112,_xlfn.AGGREGATE(15,6,(COLUMN($P112:$W112)-COLUMN($P112)+1)/($P112:$W112&lt;&gt;""),COLUMNS($Y112:AB112))),"")</f>
        <v/>
      </c>
      <c r="AC112" s="86" t="s">
        <v>37</v>
      </c>
      <c r="AD112" s="67">
        <f>IFERROR(IF(LEFT(AE112,4)*1&lt;2022,VLOOKUP(AC112,CRFs!$C$3:$D$10,2,FALSE),IF(LEFT(AE112,4)*1&gt;=2022,VLOOKUP(AC112,CRFs!$C$3:$J$10,2+MATCH(AE112,CRFs!$E$2:$J$2,0),FALSE))),0)</f>
        <v>0</v>
      </c>
      <c r="AE112" s="66" t="str">
        <f t="shared" si="33"/>
        <v/>
      </c>
      <c r="AF112" s="66" t="str">
        <f t="shared" si="34"/>
        <v/>
      </c>
      <c r="AG112" s="68">
        <f t="shared" si="35"/>
        <v>0</v>
      </c>
      <c r="AH112" s="119" t="str">
        <f t="shared" si="36"/>
        <v/>
      </c>
      <c r="AI112" s="74"/>
    </row>
    <row r="113" spans="2:35" ht="16.2" hidden="1" customHeight="1" x14ac:dyDescent="0.25">
      <c r="B113" s="85" t="s">
        <v>189</v>
      </c>
      <c r="C113" s="87"/>
      <c r="D113" s="88"/>
      <c r="E113" s="87"/>
      <c r="F113" s="86" t="s">
        <v>37</v>
      </c>
      <c r="G113" s="86" t="s">
        <v>37</v>
      </c>
      <c r="H113" s="86" t="s">
        <v>37</v>
      </c>
      <c r="I113" s="66" t="str">
        <f t="shared" si="26"/>
        <v/>
      </c>
      <c r="J113" s="66" t="str">
        <f t="shared" si="27"/>
        <v/>
      </c>
      <c r="K113" s="66" t="str">
        <f t="shared" si="28"/>
        <v/>
      </c>
      <c r="L113" s="66" t="str">
        <f t="shared" si="29"/>
        <v/>
      </c>
      <c r="M113" s="66" t="str">
        <f t="shared" si="30"/>
        <v/>
      </c>
      <c r="N113" s="66" t="str">
        <f t="shared" si="31"/>
        <v>Insufficient Information</v>
      </c>
      <c r="O113" s="66" t="str">
        <f t="shared" si="32"/>
        <v>Insufficient Information</v>
      </c>
      <c r="P113" s="63" t="str">
        <f>IF(AND(J113&lt;&gt;"",J113&lt;=10),CRFs!$C$3,"")</f>
        <v/>
      </c>
      <c r="Q113" s="63" t="str">
        <f>IF(AND(J113&lt;&gt;"",J113&gt;=6,J113&lt;=15),CRFs!$C$4,"")</f>
        <v/>
      </c>
      <c r="R113" s="63" t="str">
        <f>IF(AND(J113&lt;&gt;"",J113&gt;=11,J113&lt;=20),CRFs!$C$5,"")</f>
        <v/>
      </c>
      <c r="S113" s="63" t="str">
        <f>IF(AND(J113&lt;&gt;"",J113&gt;=16,J113&lt;=25),CRFs!$C$6,"")</f>
        <v/>
      </c>
      <c r="T113" s="63" t="str">
        <f>IF(AND(J113&lt;&gt;"",J113&gt;=21),CRFs!$C$7,"")</f>
        <v/>
      </c>
      <c r="U113" s="63" t="str">
        <f>IF(AND(J113&lt;&gt;"",J113&gt;25),CRFs!$C$8,"")</f>
        <v/>
      </c>
      <c r="V113" s="63" t="str">
        <f>IF($N113="Yes",CRFs!$C$9,"")</f>
        <v/>
      </c>
      <c r="W113" s="63" t="str">
        <f>IF($O113="Yes",CRFs!$C$10,"")</f>
        <v/>
      </c>
      <c r="X113" s="63" t="s">
        <v>37</v>
      </c>
      <c r="Y113" s="63" t="str">
        <f>IFERROR(INDEX($P113:$W113,_xlfn.AGGREGATE(15,6,(COLUMN($P113:$W113)-COLUMN($P113)+1)/($P113:$W113&lt;&gt;""),COLUMNS($Y113:Y113))),"")</f>
        <v/>
      </c>
      <c r="Z113" s="63" t="str">
        <f>IFERROR(INDEX($P113:$W113,_xlfn.AGGREGATE(15,6,(COLUMN($P113:$W113)-COLUMN($P113)+1)/($P113:$W113&lt;&gt;""),COLUMNS($Y113:Z113))),"")</f>
        <v/>
      </c>
      <c r="AA113" s="63" t="str">
        <f>IFERROR(INDEX($P113:$W113,_xlfn.AGGREGATE(15,6,(COLUMN($P113:$W113)-COLUMN($P113)+1)/($P113:$W113&lt;&gt;""),COLUMNS($Y113:AA113))),"")</f>
        <v/>
      </c>
      <c r="AB113" s="63" t="str">
        <f>IFERROR(INDEX($P113:$W113,_xlfn.AGGREGATE(15,6,(COLUMN($P113:$W113)-COLUMN($P113)+1)/($P113:$W113&lt;&gt;""),COLUMNS($Y113:AB113))),"")</f>
        <v/>
      </c>
      <c r="AC113" s="86" t="s">
        <v>37</v>
      </c>
      <c r="AD113" s="67">
        <f>IFERROR(IF(LEFT(AE113,4)*1&lt;2022,VLOOKUP(AC113,CRFs!$C$3:$D$10,2,FALSE),IF(LEFT(AE113,4)*1&gt;=2022,VLOOKUP(AC113,CRFs!$C$3:$J$10,2+MATCH(AE113,CRFs!$E$2:$J$2,0),FALSE))),0)</f>
        <v>0</v>
      </c>
      <c r="AE113" s="66" t="str">
        <f t="shared" si="33"/>
        <v/>
      </c>
      <c r="AF113" s="66" t="str">
        <f t="shared" si="34"/>
        <v/>
      </c>
      <c r="AG113" s="68">
        <f t="shared" si="35"/>
        <v>0</v>
      </c>
      <c r="AH113" s="119" t="str">
        <f t="shared" si="36"/>
        <v/>
      </c>
      <c r="AI113" s="74"/>
    </row>
    <row r="114" spans="2:35" ht="16.2" hidden="1" customHeight="1" x14ac:dyDescent="0.25">
      <c r="B114" s="85" t="s">
        <v>190</v>
      </c>
      <c r="C114" s="87"/>
      <c r="D114" s="88"/>
      <c r="E114" s="87"/>
      <c r="F114" s="86" t="s">
        <v>37</v>
      </c>
      <c r="G114" s="86" t="s">
        <v>37</v>
      </c>
      <c r="H114" s="86" t="s">
        <v>37</v>
      </c>
      <c r="I114" s="66" t="str">
        <f t="shared" si="26"/>
        <v/>
      </c>
      <c r="J114" s="66" t="str">
        <f t="shared" si="27"/>
        <v/>
      </c>
      <c r="K114" s="66" t="str">
        <f t="shared" si="28"/>
        <v/>
      </c>
      <c r="L114" s="66" t="str">
        <f t="shared" si="29"/>
        <v/>
      </c>
      <c r="M114" s="66" t="str">
        <f t="shared" si="30"/>
        <v/>
      </c>
      <c r="N114" s="66" t="str">
        <f t="shared" si="31"/>
        <v>Insufficient Information</v>
      </c>
      <c r="O114" s="66" t="str">
        <f t="shared" si="32"/>
        <v>Insufficient Information</v>
      </c>
      <c r="P114" s="63" t="str">
        <f>IF(AND(J114&lt;&gt;"",J114&lt;=10),CRFs!$C$3,"")</f>
        <v/>
      </c>
      <c r="Q114" s="63" t="str">
        <f>IF(AND(J114&lt;&gt;"",J114&gt;=6,J114&lt;=15),CRFs!$C$4,"")</f>
        <v/>
      </c>
      <c r="R114" s="63" t="str">
        <f>IF(AND(J114&lt;&gt;"",J114&gt;=11,J114&lt;=20),CRFs!$C$5,"")</f>
        <v/>
      </c>
      <c r="S114" s="63" t="str">
        <f>IF(AND(J114&lt;&gt;"",J114&gt;=16,J114&lt;=25),CRFs!$C$6,"")</f>
        <v/>
      </c>
      <c r="T114" s="63" t="str">
        <f>IF(AND(J114&lt;&gt;"",J114&gt;=21),CRFs!$C$7,"")</f>
        <v/>
      </c>
      <c r="U114" s="63" t="str">
        <f>IF(AND(J114&lt;&gt;"",J114&gt;25),CRFs!$C$8,"")</f>
        <v/>
      </c>
      <c r="V114" s="63" t="str">
        <f>IF($N114="Yes",CRFs!$C$9,"")</f>
        <v/>
      </c>
      <c r="W114" s="63" t="str">
        <f>IF($O114="Yes",CRFs!$C$10,"")</f>
        <v/>
      </c>
      <c r="X114" s="63" t="s">
        <v>37</v>
      </c>
      <c r="Y114" s="63" t="str">
        <f>IFERROR(INDEX($P114:$W114,_xlfn.AGGREGATE(15,6,(COLUMN($P114:$W114)-COLUMN($P114)+1)/($P114:$W114&lt;&gt;""),COLUMNS($Y114:Y114))),"")</f>
        <v/>
      </c>
      <c r="Z114" s="63" t="str">
        <f>IFERROR(INDEX($P114:$W114,_xlfn.AGGREGATE(15,6,(COLUMN($P114:$W114)-COLUMN($P114)+1)/($P114:$W114&lt;&gt;""),COLUMNS($Y114:Z114))),"")</f>
        <v/>
      </c>
      <c r="AA114" s="63" t="str">
        <f>IFERROR(INDEX($P114:$W114,_xlfn.AGGREGATE(15,6,(COLUMN($P114:$W114)-COLUMN($P114)+1)/($P114:$W114&lt;&gt;""),COLUMNS($Y114:AA114))),"")</f>
        <v/>
      </c>
      <c r="AB114" s="63" t="str">
        <f>IFERROR(INDEX($P114:$W114,_xlfn.AGGREGATE(15,6,(COLUMN($P114:$W114)-COLUMN($P114)+1)/($P114:$W114&lt;&gt;""),COLUMNS($Y114:AB114))),"")</f>
        <v/>
      </c>
      <c r="AC114" s="86" t="s">
        <v>37</v>
      </c>
      <c r="AD114" s="67">
        <f>IFERROR(IF(LEFT(AE114,4)*1&lt;2022,VLOOKUP(AC114,CRFs!$C$3:$D$10,2,FALSE),IF(LEFT(AE114,4)*1&gt;=2022,VLOOKUP(AC114,CRFs!$C$3:$J$10,2+MATCH(AE114,CRFs!$E$2:$J$2,0),FALSE))),0)</f>
        <v>0</v>
      </c>
      <c r="AE114" s="66" t="str">
        <f t="shared" si="33"/>
        <v/>
      </c>
      <c r="AF114" s="66" t="str">
        <f t="shared" si="34"/>
        <v/>
      </c>
      <c r="AG114" s="68">
        <f t="shared" si="35"/>
        <v>0</v>
      </c>
      <c r="AH114" s="119" t="str">
        <f t="shared" si="36"/>
        <v/>
      </c>
      <c r="AI114" s="74"/>
    </row>
    <row r="115" spans="2:35" ht="16.2" hidden="1" customHeight="1" x14ac:dyDescent="0.25">
      <c r="B115" s="85" t="s">
        <v>191</v>
      </c>
      <c r="C115" s="87"/>
      <c r="D115" s="88"/>
      <c r="E115" s="87"/>
      <c r="F115" s="86" t="s">
        <v>37</v>
      </c>
      <c r="G115" s="86" t="s">
        <v>37</v>
      </c>
      <c r="H115" s="86" t="s">
        <v>37</v>
      </c>
      <c r="I115" s="66" t="str">
        <f t="shared" si="26"/>
        <v/>
      </c>
      <c r="J115" s="66" t="str">
        <f t="shared" si="27"/>
        <v/>
      </c>
      <c r="K115" s="66" t="str">
        <f t="shared" si="28"/>
        <v/>
      </c>
      <c r="L115" s="66" t="str">
        <f t="shared" si="29"/>
        <v/>
      </c>
      <c r="M115" s="66" t="str">
        <f t="shared" si="30"/>
        <v/>
      </c>
      <c r="N115" s="66" t="str">
        <f t="shared" si="31"/>
        <v>Insufficient Information</v>
      </c>
      <c r="O115" s="66" t="str">
        <f t="shared" si="32"/>
        <v>Insufficient Information</v>
      </c>
      <c r="P115" s="63" t="str">
        <f>IF(AND(J115&lt;&gt;"",J115&lt;=10),CRFs!$C$3,"")</f>
        <v/>
      </c>
      <c r="Q115" s="63" t="str">
        <f>IF(AND(J115&lt;&gt;"",J115&gt;=6,J115&lt;=15),CRFs!$C$4,"")</f>
        <v/>
      </c>
      <c r="R115" s="63" t="str">
        <f>IF(AND(J115&lt;&gt;"",J115&gt;=11,J115&lt;=20),CRFs!$C$5,"")</f>
        <v/>
      </c>
      <c r="S115" s="63" t="str">
        <f>IF(AND(J115&lt;&gt;"",J115&gt;=16,J115&lt;=25),CRFs!$C$6,"")</f>
        <v/>
      </c>
      <c r="T115" s="63" t="str">
        <f>IF(AND(J115&lt;&gt;"",J115&gt;=21),CRFs!$C$7,"")</f>
        <v/>
      </c>
      <c r="U115" s="63" t="str">
        <f>IF(AND(J115&lt;&gt;"",J115&gt;25),CRFs!$C$8,"")</f>
        <v/>
      </c>
      <c r="V115" s="63" t="str">
        <f>IF($N115="Yes",CRFs!$C$9,"")</f>
        <v/>
      </c>
      <c r="W115" s="63" t="str">
        <f>IF($O115="Yes",CRFs!$C$10,"")</f>
        <v/>
      </c>
      <c r="X115" s="63" t="s">
        <v>37</v>
      </c>
      <c r="Y115" s="63" t="str">
        <f>IFERROR(INDEX($P115:$W115,_xlfn.AGGREGATE(15,6,(COLUMN($P115:$W115)-COLUMN($P115)+1)/($P115:$W115&lt;&gt;""),COLUMNS($Y115:Y115))),"")</f>
        <v/>
      </c>
      <c r="Z115" s="63" t="str">
        <f>IFERROR(INDEX($P115:$W115,_xlfn.AGGREGATE(15,6,(COLUMN($P115:$W115)-COLUMN($P115)+1)/($P115:$W115&lt;&gt;""),COLUMNS($Y115:Z115))),"")</f>
        <v/>
      </c>
      <c r="AA115" s="63" t="str">
        <f>IFERROR(INDEX($P115:$W115,_xlfn.AGGREGATE(15,6,(COLUMN($P115:$W115)-COLUMN($P115)+1)/($P115:$W115&lt;&gt;""),COLUMNS($Y115:AA115))),"")</f>
        <v/>
      </c>
      <c r="AB115" s="63" t="str">
        <f>IFERROR(INDEX($P115:$W115,_xlfn.AGGREGATE(15,6,(COLUMN($P115:$W115)-COLUMN($P115)+1)/($P115:$W115&lt;&gt;""),COLUMNS($Y115:AB115))),"")</f>
        <v/>
      </c>
      <c r="AC115" s="86" t="s">
        <v>37</v>
      </c>
      <c r="AD115" s="67">
        <f>IFERROR(IF(LEFT(AE115,4)*1&lt;2022,VLOOKUP(AC115,CRFs!$C$3:$D$10,2,FALSE),IF(LEFT(AE115,4)*1&gt;=2022,VLOOKUP(AC115,CRFs!$C$3:$J$10,2+MATCH(AE115,CRFs!$E$2:$J$2,0),FALSE))),0)</f>
        <v>0</v>
      </c>
      <c r="AE115" s="66" t="str">
        <f t="shared" si="33"/>
        <v/>
      </c>
      <c r="AF115" s="66" t="str">
        <f t="shared" si="34"/>
        <v/>
      </c>
      <c r="AG115" s="68">
        <f t="shared" si="35"/>
        <v>0</v>
      </c>
      <c r="AH115" s="119" t="str">
        <f t="shared" si="36"/>
        <v/>
      </c>
      <c r="AI115" s="74"/>
    </row>
    <row r="116" spans="2:35" ht="16.2" hidden="1" customHeight="1" x14ac:dyDescent="0.25">
      <c r="B116" s="85" t="s">
        <v>192</v>
      </c>
      <c r="C116" s="87"/>
      <c r="D116" s="88"/>
      <c r="E116" s="87"/>
      <c r="F116" s="86" t="s">
        <v>37</v>
      </c>
      <c r="G116" s="86" t="s">
        <v>37</v>
      </c>
      <c r="H116" s="86" t="s">
        <v>37</v>
      </c>
      <c r="I116" s="66" t="str">
        <f t="shared" si="26"/>
        <v/>
      </c>
      <c r="J116" s="66" t="str">
        <f t="shared" si="27"/>
        <v/>
      </c>
      <c r="K116" s="66" t="str">
        <f t="shared" si="28"/>
        <v/>
      </c>
      <c r="L116" s="66" t="str">
        <f t="shared" si="29"/>
        <v/>
      </c>
      <c r="M116" s="66" t="str">
        <f t="shared" si="30"/>
        <v/>
      </c>
      <c r="N116" s="66" t="str">
        <f t="shared" si="31"/>
        <v>Insufficient Information</v>
      </c>
      <c r="O116" s="66" t="str">
        <f t="shared" si="32"/>
        <v>Insufficient Information</v>
      </c>
      <c r="P116" s="63" t="str">
        <f>IF(AND(J116&lt;&gt;"",J116&lt;=10),CRFs!$C$3,"")</f>
        <v/>
      </c>
      <c r="Q116" s="63" t="str">
        <f>IF(AND(J116&lt;&gt;"",J116&gt;=6,J116&lt;=15),CRFs!$C$4,"")</f>
        <v/>
      </c>
      <c r="R116" s="63" t="str">
        <f>IF(AND(J116&lt;&gt;"",J116&gt;=11,J116&lt;=20),CRFs!$C$5,"")</f>
        <v/>
      </c>
      <c r="S116" s="63" t="str">
        <f>IF(AND(J116&lt;&gt;"",J116&gt;=16,J116&lt;=25),CRFs!$C$6,"")</f>
        <v/>
      </c>
      <c r="T116" s="63" t="str">
        <f>IF(AND(J116&lt;&gt;"",J116&gt;=21),CRFs!$C$7,"")</f>
        <v/>
      </c>
      <c r="U116" s="63" t="str">
        <f>IF(AND(J116&lt;&gt;"",J116&gt;25),CRFs!$C$8,"")</f>
        <v/>
      </c>
      <c r="V116" s="63" t="str">
        <f>IF($N116="Yes",CRFs!$C$9,"")</f>
        <v/>
      </c>
      <c r="W116" s="63" t="str">
        <f>IF($O116="Yes",CRFs!$C$10,"")</f>
        <v/>
      </c>
      <c r="X116" s="63" t="s">
        <v>37</v>
      </c>
      <c r="Y116" s="63" t="str">
        <f>IFERROR(INDEX($P116:$W116,_xlfn.AGGREGATE(15,6,(COLUMN($P116:$W116)-COLUMN($P116)+1)/($P116:$W116&lt;&gt;""),COLUMNS($Y116:Y116))),"")</f>
        <v/>
      </c>
      <c r="Z116" s="63" t="str">
        <f>IFERROR(INDEX($P116:$W116,_xlfn.AGGREGATE(15,6,(COLUMN($P116:$W116)-COLUMN($P116)+1)/($P116:$W116&lt;&gt;""),COLUMNS($Y116:Z116))),"")</f>
        <v/>
      </c>
      <c r="AA116" s="63" t="str">
        <f>IFERROR(INDEX($P116:$W116,_xlfn.AGGREGATE(15,6,(COLUMN($P116:$W116)-COLUMN($P116)+1)/($P116:$W116&lt;&gt;""),COLUMNS($Y116:AA116))),"")</f>
        <v/>
      </c>
      <c r="AB116" s="63" t="str">
        <f>IFERROR(INDEX($P116:$W116,_xlfn.AGGREGATE(15,6,(COLUMN($P116:$W116)-COLUMN($P116)+1)/($P116:$W116&lt;&gt;""),COLUMNS($Y116:AB116))),"")</f>
        <v/>
      </c>
      <c r="AC116" s="86" t="s">
        <v>37</v>
      </c>
      <c r="AD116" s="67">
        <f>IFERROR(IF(LEFT(AE116,4)*1&lt;2022,VLOOKUP(AC116,CRFs!$C$3:$D$10,2,FALSE),IF(LEFT(AE116,4)*1&gt;=2022,VLOOKUP(AC116,CRFs!$C$3:$J$10,2+MATCH(AE116,CRFs!$E$2:$J$2,0),FALSE))),0)</f>
        <v>0</v>
      </c>
      <c r="AE116" s="66" t="str">
        <f t="shared" si="33"/>
        <v/>
      </c>
      <c r="AF116" s="66" t="str">
        <f t="shared" si="34"/>
        <v/>
      </c>
      <c r="AG116" s="68">
        <f t="shared" si="35"/>
        <v>0</v>
      </c>
      <c r="AH116" s="119" t="str">
        <f t="shared" si="36"/>
        <v/>
      </c>
      <c r="AI116" s="74"/>
    </row>
    <row r="117" spans="2:35" ht="16.2" hidden="1" customHeight="1" x14ac:dyDescent="0.25">
      <c r="B117" s="85" t="s">
        <v>193</v>
      </c>
      <c r="C117" s="87"/>
      <c r="D117" s="88"/>
      <c r="E117" s="87"/>
      <c r="F117" s="86" t="s">
        <v>37</v>
      </c>
      <c r="G117" s="86" t="s">
        <v>37</v>
      </c>
      <c r="H117" s="86" t="s">
        <v>37</v>
      </c>
      <c r="I117" s="66" t="str">
        <f t="shared" si="26"/>
        <v/>
      </c>
      <c r="J117" s="66" t="str">
        <f t="shared" si="27"/>
        <v/>
      </c>
      <c r="K117" s="66" t="str">
        <f t="shared" si="28"/>
        <v/>
      </c>
      <c r="L117" s="66" t="str">
        <f t="shared" si="29"/>
        <v/>
      </c>
      <c r="M117" s="66" t="str">
        <f t="shared" si="30"/>
        <v/>
      </c>
      <c r="N117" s="66" t="str">
        <f t="shared" si="31"/>
        <v>Insufficient Information</v>
      </c>
      <c r="O117" s="66" t="str">
        <f t="shared" si="32"/>
        <v>Insufficient Information</v>
      </c>
      <c r="P117" s="63" t="str">
        <f>IF(AND(J117&lt;&gt;"",J117&lt;=10),CRFs!$C$3,"")</f>
        <v/>
      </c>
      <c r="Q117" s="63" t="str">
        <f>IF(AND(J117&lt;&gt;"",J117&gt;=6,J117&lt;=15),CRFs!$C$4,"")</f>
        <v/>
      </c>
      <c r="R117" s="63" t="str">
        <f>IF(AND(J117&lt;&gt;"",J117&gt;=11,J117&lt;=20),CRFs!$C$5,"")</f>
        <v/>
      </c>
      <c r="S117" s="63" t="str">
        <f>IF(AND(J117&lt;&gt;"",J117&gt;=16,J117&lt;=25),CRFs!$C$6,"")</f>
        <v/>
      </c>
      <c r="T117" s="63" t="str">
        <f>IF(AND(J117&lt;&gt;"",J117&gt;=21),CRFs!$C$7,"")</f>
        <v/>
      </c>
      <c r="U117" s="63" t="str">
        <f>IF(AND(J117&lt;&gt;"",J117&gt;25),CRFs!$C$8,"")</f>
        <v/>
      </c>
      <c r="V117" s="63" t="str">
        <f>IF($N117="Yes",CRFs!$C$9,"")</f>
        <v/>
      </c>
      <c r="W117" s="63" t="str">
        <f>IF($O117="Yes",CRFs!$C$10,"")</f>
        <v/>
      </c>
      <c r="X117" s="63" t="s">
        <v>37</v>
      </c>
      <c r="Y117" s="63" t="str">
        <f>IFERROR(INDEX($P117:$W117,_xlfn.AGGREGATE(15,6,(COLUMN($P117:$W117)-COLUMN($P117)+1)/($P117:$W117&lt;&gt;""),COLUMNS($Y117:Y117))),"")</f>
        <v/>
      </c>
      <c r="Z117" s="63" t="str">
        <f>IFERROR(INDEX($P117:$W117,_xlfn.AGGREGATE(15,6,(COLUMN($P117:$W117)-COLUMN($P117)+1)/($P117:$W117&lt;&gt;""),COLUMNS($Y117:Z117))),"")</f>
        <v/>
      </c>
      <c r="AA117" s="63" t="str">
        <f>IFERROR(INDEX($P117:$W117,_xlfn.AGGREGATE(15,6,(COLUMN($P117:$W117)-COLUMN($P117)+1)/($P117:$W117&lt;&gt;""),COLUMNS($Y117:AA117))),"")</f>
        <v/>
      </c>
      <c r="AB117" s="63" t="str">
        <f>IFERROR(INDEX($P117:$W117,_xlfn.AGGREGATE(15,6,(COLUMN($P117:$W117)-COLUMN($P117)+1)/($P117:$W117&lt;&gt;""),COLUMNS($Y117:AB117))),"")</f>
        <v/>
      </c>
      <c r="AC117" s="86" t="s">
        <v>37</v>
      </c>
      <c r="AD117" s="67">
        <f>IFERROR(IF(LEFT(AE117,4)*1&lt;2022,VLOOKUP(AC117,CRFs!$C$3:$D$10,2,FALSE),IF(LEFT(AE117,4)*1&gt;=2022,VLOOKUP(AC117,CRFs!$C$3:$J$10,2+MATCH(AE117,CRFs!$E$2:$J$2,0),FALSE))),0)</f>
        <v>0</v>
      </c>
      <c r="AE117" s="66" t="str">
        <f t="shared" si="33"/>
        <v/>
      </c>
      <c r="AF117" s="66" t="str">
        <f t="shared" si="34"/>
        <v/>
      </c>
      <c r="AG117" s="68">
        <f t="shared" si="35"/>
        <v>0</v>
      </c>
      <c r="AH117" s="119" t="str">
        <f t="shared" si="36"/>
        <v/>
      </c>
      <c r="AI117" s="74"/>
    </row>
    <row r="118" spans="2:35" ht="16.2" hidden="1" customHeight="1" x14ac:dyDescent="0.25">
      <c r="B118" s="85" t="s">
        <v>194</v>
      </c>
      <c r="C118" s="87"/>
      <c r="D118" s="88"/>
      <c r="E118" s="87"/>
      <c r="F118" s="86" t="s">
        <v>37</v>
      </c>
      <c r="G118" s="86" t="s">
        <v>37</v>
      </c>
      <c r="H118" s="86" t="s">
        <v>37</v>
      </c>
      <c r="I118" s="66" t="str">
        <f t="shared" si="26"/>
        <v/>
      </c>
      <c r="J118" s="66" t="str">
        <f t="shared" si="27"/>
        <v/>
      </c>
      <c r="K118" s="66" t="str">
        <f t="shared" si="28"/>
        <v/>
      </c>
      <c r="L118" s="66" t="str">
        <f t="shared" si="29"/>
        <v/>
      </c>
      <c r="M118" s="66" t="str">
        <f t="shared" si="30"/>
        <v/>
      </c>
      <c r="N118" s="66" t="str">
        <f t="shared" si="31"/>
        <v>Insufficient Information</v>
      </c>
      <c r="O118" s="66" t="str">
        <f t="shared" si="32"/>
        <v>Insufficient Information</v>
      </c>
      <c r="P118" s="63" t="str">
        <f>IF(AND(J118&lt;&gt;"",J118&lt;=10),CRFs!$C$3,"")</f>
        <v/>
      </c>
      <c r="Q118" s="63" t="str">
        <f>IF(AND(J118&lt;&gt;"",J118&gt;=6,J118&lt;=15),CRFs!$C$4,"")</f>
        <v/>
      </c>
      <c r="R118" s="63" t="str">
        <f>IF(AND(J118&lt;&gt;"",J118&gt;=11,J118&lt;=20),CRFs!$C$5,"")</f>
        <v/>
      </c>
      <c r="S118" s="63" t="str">
        <f>IF(AND(J118&lt;&gt;"",J118&gt;=16,J118&lt;=25),CRFs!$C$6,"")</f>
        <v/>
      </c>
      <c r="T118" s="63" t="str">
        <f>IF(AND(J118&lt;&gt;"",J118&gt;=21),CRFs!$C$7,"")</f>
        <v/>
      </c>
      <c r="U118" s="63" t="str">
        <f>IF(AND(J118&lt;&gt;"",J118&gt;25),CRFs!$C$8,"")</f>
        <v/>
      </c>
      <c r="V118" s="63" t="str">
        <f>IF($N118="Yes",CRFs!$C$9,"")</f>
        <v/>
      </c>
      <c r="W118" s="63" t="str">
        <f>IF($O118="Yes",CRFs!$C$10,"")</f>
        <v/>
      </c>
      <c r="X118" s="63" t="s">
        <v>37</v>
      </c>
      <c r="Y118" s="63" t="str">
        <f>IFERROR(INDEX($P118:$W118,_xlfn.AGGREGATE(15,6,(COLUMN($P118:$W118)-COLUMN($P118)+1)/($P118:$W118&lt;&gt;""),COLUMNS($Y118:Y118))),"")</f>
        <v/>
      </c>
      <c r="Z118" s="63" t="str">
        <f>IFERROR(INDEX($P118:$W118,_xlfn.AGGREGATE(15,6,(COLUMN($P118:$W118)-COLUMN($P118)+1)/($P118:$W118&lt;&gt;""),COLUMNS($Y118:Z118))),"")</f>
        <v/>
      </c>
      <c r="AA118" s="63" t="str">
        <f>IFERROR(INDEX($P118:$W118,_xlfn.AGGREGATE(15,6,(COLUMN($P118:$W118)-COLUMN($P118)+1)/($P118:$W118&lt;&gt;""),COLUMNS($Y118:AA118))),"")</f>
        <v/>
      </c>
      <c r="AB118" s="63" t="str">
        <f>IFERROR(INDEX($P118:$W118,_xlfn.AGGREGATE(15,6,(COLUMN($P118:$W118)-COLUMN($P118)+1)/($P118:$W118&lt;&gt;""),COLUMNS($Y118:AB118))),"")</f>
        <v/>
      </c>
      <c r="AC118" s="86" t="s">
        <v>37</v>
      </c>
      <c r="AD118" s="67">
        <f>IFERROR(IF(LEFT(AE118,4)*1&lt;2022,VLOOKUP(AC118,CRFs!$C$3:$D$10,2,FALSE),IF(LEFT(AE118,4)*1&gt;=2022,VLOOKUP(AC118,CRFs!$C$3:$J$10,2+MATCH(AE118,CRFs!$E$2:$J$2,0),FALSE))),0)</f>
        <v>0</v>
      </c>
      <c r="AE118" s="66" t="str">
        <f t="shared" si="33"/>
        <v/>
      </c>
      <c r="AF118" s="66" t="str">
        <f t="shared" si="34"/>
        <v/>
      </c>
      <c r="AG118" s="68">
        <f t="shared" si="35"/>
        <v>0</v>
      </c>
      <c r="AH118" s="119" t="str">
        <f t="shared" si="36"/>
        <v/>
      </c>
      <c r="AI118" s="74"/>
    </row>
    <row r="119" spans="2:35" ht="16.2" hidden="1" customHeight="1" x14ac:dyDescent="0.25">
      <c r="B119" s="85" t="s">
        <v>195</v>
      </c>
      <c r="C119" s="87"/>
      <c r="D119" s="88"/>
      <c r="E119" s="87"/>
      <c r="F119" s="86" t="s">
        <v>37</v>
      </c>
      <c r="G119" s="86" t="s">
        <v>37</v>
      </c>
      <c r="H119" s="86" t="s">
        <v>37</v>
      </c>
      <c r="I119" s="66" t="str">
        <f t="shared" si="26"/>
        <v/>
      </c>
      <c r="J119" s="66" t="str">
        <f t="shared" si="27"/>
        <v/>
      </c>
      <c r="K119" s="66" t="str">
        <f t="shared" si="28"/>
        <v/>
      </c>
      <c r="L119" s="66" t="str">
        <f t="shared" si="29"/>
        <v/>
      </c>
      <c r="M119" s="66" t="str">
        <f t="shared" si="30"/>
        <v/>
      </c>
      <c r="N119" s="66" t="str">
        <f t="shared" si="31"/>
        <v>Insufficient Information</v>
      </c>
      <c r="O119" s="66" t="str">
        <f t="shared" si="32"/>
        <v>Insufficient Information</v>
      </c>
      <c r="P119" s="63" t="str">
        <f>IF(AND(J119&lt;&gt;"",J119&lt;=10),CRFs!$C$3,"")</f>
        <v/>
      </c>
      <c r="Q119" s="63" t="str">
        <f>IF(AND(J119&lt;&gt;"",J119&gt;=6,J119&lt;=15),CRFs!$C$4,"")</f>
        <v/>
      </c>
      <c r="R119" s="63" t="str">
        <f>IF(AND(J119&lt;&gt;"",J119&gt;=11,J119&lt;=20),CRFs!$C$5,"")</f>
        <v/>
      </c>
      <c r="S119" s="63" t="str">
        <f>IF(AND(J119&lt;&gt;"",J119&gt;=16,J119&lt;=25),CRFs!$C$6,"")</f>
        <v/>
      </c>
      <c r="T119" s="63" t="str">
        <f>IF(AND(J119&lt;&gt;"",J119&gt;=21),CRFs!$C$7,"")</f>
        <v/>
      </c>
      <c r="U119" s="63" t="str">
        <f>IF(AND(J119&lt;&gt;"",J119&gt;25),CRFs!$C$8,"")</f>
        <v/>
      </c>
      <c r="V119" s="63" t="str">
        <f>IF($N119="Yes",CRFs!$C$9,"")</f>
        <v/>
      </c>
      <c r="W119" s="63" t="str">
        <f>IF($O119="Yes",CRFs!$C$10,"")</f>
        <v/>
      </c>
      <c r="X119" s="63" t="s">
        <v>37</v>
      </c>
      <c r="Y119" s="63" t="str">
        <f>IFERROR(INDEX($P119:$W119,_xlfn.AGGREGATE(15,6,(COLUMN($P119:$W119)-COLUMN($P119)+1)/($P119:$W119&lt;&gt;""),COLUMNS($Y119:Y119))),"")</f>
        <v/>
      </c>
      <c r="Z119" s="63" t="str">
        <f>IFERROR(INDEX($P119:$W119,_xlfn.AGGREGATE(15,6,(COLUMN($P119:$W119)-COLUMN($P119)+1)/($P119:$W119&lt;&gt;""),COLUMNS($Y119:Z119))),"")</f>
        <v/>
      </c>
      <c r="AA119" s="63" t="str">
        <f>IFERROR(INDEX($P119:$W119,_xlfn.AGGREGATE(15,6,(COLUMN($P119:$W119)-COLUMN($P119)+1)/($P119:$W119&lt;&gt;""),COLUMNS($Y119:AA119))),"")</f>
        <v/>
      </c>
      <c r="AB119" s="63" t="str">
        <f>IFERROR(INDEX($P119:$W119,_xlfn.AGGREGATE(15,6,(COLUMN($P119:$W119)-COLUMN($P119)+1)/($P119:$W119&lt;&gt;""),COLUMNS($Y119:AB119))),"")</f>
        <v/>
      </c>
      <c r="AC119" s="86" t="s">
        <v>37</v>
      </c>
      <c r="AD119" s="67">
        <f>IFERROR(IF(LEFT(AE119,4)*1&lt;2022,VLOOKUP(AC119,CRFs!$C$3:$D$10,2,FALSE),IF(LEFT(AE119,4)*1&gt;=2022,VLOOKUP(AC119,CRFs!$C$3:$J$10,2+MATCH(AE119,CRFs!$E$2:$J$2,0),FALSE))),0)</f>
        <v>0</v>
      </c>
      <c r="AE119" s="66" t="str">
        <f t="shared" si="33"/>
        <v/>
      </c>
      <c r="AF119" s="66" t="str">
        <f t="shared" si="34"/>
        <v/>
      </c>
      <c r="AG119" s="68">
        <f t="shared" si="35"/>
        <v>0</v>
      </c>
      <c r="AH119" s="119" t="str">
        <f t="shared" si="36"/>
        <v/>
      </c>
      <c r="AI119" s="74"/>
    </row>
    <row r="120" spans="2:35" ht="16.2" hidden="1" customHeight="1" x14ac:dyDescent="0.25">
      <c r="B120" s="85" t="s">
        <v>196</v>
      </c>
      <c r="C120" s="87"/>
      <c r="D120" s="88"/>
      <c r="E120" s="87"/>
      <c r="F120" s="86" t="s">
        <v>37</v>
      </c>
      <c r="G120" s="86" t="s">
        <v>37</v>
      </c>
      <c r="H120" s="86" t="s">
        <v>37</v>
      </c>
      <c r="I120" s="66" t="str">
        <f t="shared" si="26"/>
        <v/>
      </c>
      <c r="J120" s="66" t="str">
        <f t="shared" si="27"/>
        <v/>
      </c>
      <c r="K120" s="66" t="str">
        <f t="shared" si="28"/>
        <v/>
      </c>
      <c r="L120" s="66" t="str">
        <f t="shared" si="29"/>
        <v/>
      </c>
      <c r="M120" s="66" t="str">
        <f t="shared" si="30"/>
        <v/>
      </c>
      <c r="N120" s="66" t="str">
        <f t="shared" si="31"/>
        <v>Insufficient Information</v>
      </c>
      <c r="O120" s="66" t="str">
        <f t="shared" si="32"/>
        <v>Insufficient Information</v>
      </c>
      <c r="P120" s="63" t="str">
        <f>IF(AND(J120&lt;&gt;"",J120&lt;=10),CRFs!$C$3,"")</f>
        <v/>
      </c>
      <c r="Q120" s="63" t="str">
        <f>IF(AND(J120&lt;&gt;"",J120&gt;=6,J120&lt;=15),CRFs!$C$4,"")</f>
        <v/>
      </c>
      <c r="R120" s="63" t="str">
        <f>IF(AND(J120&lt;&gt;"",J120&gt;=11,J120&lt;=20),CRFs!$C$5,"")</f>
        <v/>
      </c>
      <c r="S120" s="63" t="str">
        <f>IF(AND(J120&lt;&gt;"",J120&gt;=16,J120&lt;=25),CRFs!$C$6,"")</f>
        <v/>
      </c>
      <c r="T120" s="63" t="str">
        <f>IF(AND(J120&lt;&gt;"",J120&gt;=21),CRFs!$C$7,"")</f>
        <v/>
      </c>
      <c r="U120" s="63" t="str">
        <f>IF(AND(J120&lt;&gt;"",J120&gt;25),CRFs!$C$8,"")</f>
        <v/>
      </c>
      <c r="V120" s="63" t="str">
        <f>IF($N120="Yes",CRFs!$C$9,"")</f>
        <v/>
      </c>
      <c r="W120" s="63" t="str">
        <f>IF($O120="Yes",CRFs!$C$10,"")</f>
        <v/>
      </c>
      <c r="X120" s="63" t="s">
        <v>37</v>
      </c>
      <c r="Y120" s="63" t="str">
        <f>IFERROR(INDEX($P120:$W120,_xlfn.AGGREGATE(15,6,(COLUMN($P120:$W120)-COLUMN($P120)+1)/($P120:$W120&lt;&gt;""),COLUMNS($Y120:Y120))),"")</f>
        <v/>
      </c>
      <c r="Z120" s="63" t="str">
        <f>IFERROR(INDEX($P120:$W120,_xlfn.AGGREGATE(15,6,(COLUMN($P120:$W120)-COLUMN($P120)+1)/($P120:$W120&lt;&gt;""),COLUMNS($Y120:Z120))),"")</f>
        <v/>
      </c>
      <c r="AA120" s="63" t="str">
        <f>IFERROR(INDEX($P120:$W120,_xlfn.AGGREGATE(15,6,(COLUMN($P120:$W120)-COLUMN($P120)+1)/($P120:$W120&lt;&gt;""),COLUMNS($Y120:AA120))),"")</f>
        <v/>
      </c>
      <c r="AB120" s="63" t="str">
        <f>IFERROR(INDEX($P120:$W120,_xlfn.AGGREGATE(15,6,(COLUMN($P120:$W120)-COLUMN($P120)+1)/($P120:$W120&lt;&gt;""),COLUMNS($Y120:AB120))),"")</f>
        <v/>
      </c>
      <c r="AC120" s="86" t="s">
        <v>37</v>
      </c>
      <c r="AD120" s="67">
        <f>IFERROR(IF(LEFT(AE120,4)*1&lt;2022,VLOOKUP(AC120,CRFs!$C$3:$D$10,2,FALSE),IF(LEFT(AE120,4)*1&gt;=2022,VLOOKUP(AC120,CRFs!$C$3:$J$10,2+MATCH(AE120,CRFs!$E$2:$J$2,0),FALSE))),0)</f>
        <v>0</v>
      </c>
      <c r="AE120" s="66" t="str">
        <f t="shared" si="33"/>
        <v/>
      </c>
      <c r="AF120" s="66" t="str">
        <f t="shared" si="34"/>
        <v/>
      </c>
      <c r="AG120" s="68">
        <f t="shared" si="35"/>
        <v>0</v>
      </c>
      <c r="AH120" s="119" t="str">
        <f t="shared" si="36"/>
        <v/>
      </c>
      <c r="AI120" s="74"/>
    </row>
    <row r="121" spans="2:35" ht="16.2" hidden="1" customHeight="1" x14ac:dyDescent="0.25">
      <c r="B121" s="85" t="s">
        <v>197</v>
      </c>
      <c r="C121" s="87"/>
      <c r="D121" s="88"/>
      <c r="E121" s="87"/>
      <c r="F121" s="86" t="s">
        <v>37</v>
      </c>
      <c r="G121" s="86" t="s">
        <v>37</v>
      </c>
      <c r="H121" s="86" t="s">
        <v>37</v>
      </c>
      <c r="I121" s="66" t="str">
        <f t="shared" si="26"/>
        <v/>
      </c>
      <c r="J121" s="66" t="str">
        <f t="shared" si="27"/>
        <v/>
      </c>
      <c r="K121" s="66" t="str">
        <f t="shared" si="28"/>
        <v/>
      </c>
      <c r="L121" s="66" t="str">
        <f t="shared" si="29"/>
        <v/>
      </c>
      <c r="M121" s="66" t="str">
        <f t="shared" si="30"/>
        <v/>
      </c>
      <c r="N121" s="66" t="str">
        <f t="shared" si="31"/>
        <v>Insufficient Information</v>
      </c>
      <c r="O121" s="66" t="str">
        <f t="shared" si="32"/>
        <v>Insufficient Information</v>
      </c>
      <c r="P121" s="63" t="str">
        <f>IF(AND(J121&lt;&gt;"",J121&lt;=10),CRFs!$C$3,"")</f>
        <v/>
      </c>
      <c r="Q121" s="63" t="str">
        <f>IF(AND(J121&lt;&gt;"",J121&gt;=6,J121&lt;=15),CRFs!$C$4,"")</f>
        <v/>
      </c>
      <c r="R121" s="63" t="str">
        <f>IF(AND(J121&lt;&gt;"",J121&gt;=11,J121&lt;=20),CRFs!$C$5,"")</f>
        <v/>
      </c>
      <c r="S121" s="63" t="str">
        <f>IF(AND(J121&lt;&gt;"",J121&gt;=16,J121&lt;=25),CRFs!$C$6,"")</f>
        <v/>
      </c>
      <c r="T121" s="63" t="str">
        <f>IF(AND(J121&lt;&gt;"",J121&gt;=21),CRFs!$C$7,"")</f>
        <v/>
      </c>
      <c r="U121" s="63" t="str">
        <f>IF(AND(J121&lt;&gt;"",J121&gt;25),CRFs!$C$8,"")</f>
        <v/>
      </c>
      <c r="V121" s="63" t="str">
        <f>IF($N121="Yes",CRFs!$C$9,"")</f>
        <v/>
      </c>
      <c r="W121" s="63" t="str">
        <f>IF($O121="Yes",CRFs!$C$10,"")</f>
        <v/>
      </c>
      <c r="X121" s="63" t="s">
        <v>37</v>
      </c>
      <c r="Y121" s="63" t="str">
        <f>IFERROR(INDEX($P121:$W121,_xlfn.AGGREGATE(15,6,(COLUMN($P121:$W121)-COLUMN($P121)+1)/($P121:$W121&lt;&gt;""),COLUMNS($Y121:Y121))),"")</f>
        <v/>
      </c>
      <c r="Z121" s="63" t="str">
        <f>IFERROR(INDEX($P121:$W121,_xlfn.AGGREGATE(15,6,(COLUMN($P121:$W121)-COLUMN($P121)+1)/($P121:$W121&lt;&gt;""),COLUMNS($Y121:Z121))),"")</f>
        <v/>
      </c>
      <c r="AA121" s="63" t="str">
        <f>IFERROR(INDEX($P121:$W121,_xlfn.AGGREGATE(15,6,(COLUMN($P121:$W121)-COLUMN($P121)+1)/($P121:$W121&lt;&gt;""),COLUMNS($Y121:AA121))),"")</f>
        <v/>
      </c>
      <c r="AB121" s="63" t="str">
        <f>IFERROR(INDEX($P121:$W121,_xlfn.AGGREGATE(15,6,(COLUMN($P121:$W121)-COLUMN($P121)+1)/($P121:$W121&lt;&gt;""),COLUMNS($Y121:AB121))),"")</f>
        <v/>
      </c>
      <c r="AC121" s="86" t="s">
        <v>37</v>
      </c>
      <c r="AD121" s="67">
        <f>IFERROR(IF(LEFT(AE121,4)*1&lt;2022,VLOOKUP(AC121,CRFs!$C$3:$D$10,2,FALSE),IF(LEFT(AE121,4)*1&gt;=2022,VLOOKUP(AC121,CRFs!$C$3:$J$10,2+MATCH(AE121,CRFs!$E$2:$J$2,0),FALSE))),0)</f>
        <v>0</v>
      </c>
      <c r="AE121" s="66" t="str">
        <f t="shared" si="33"/>
        <v/>
      </c>
      <c r="AF121" s="66" t="str">
        <f t="shared" si="34"/>
        <v/>
      </c>
      <c r="AG121" s="68">
        <f t="shared" si="35"/>
        <v>0</v>
      </c>
      <c r="AH121" s="119" t="str">
        <f t="shared" si="36"/>
        <v/>
      </c>
      <c r="AI121" s="74"/>
    </row>
    <row r="122" spans="2:35" ht="16.2" hidden="1" customHeight="1" x14ac:dyDescent="0.25">
      <c r="B122" s="85" t="s">
        <v>198</v>
      </c>
      <c r="C122" s="87"/>
      <c r="D122" s="88"/>
      <c r="E122" s="87"/>
      <c r="F122" s="86" t="s">
        <v>37</v>
      </c>
      <c r="G122" s="86" t="s">
        <v>37</v>
      </c>
      <c r="H122" s="86" t="s">
        <v>37</v>
      </c>
      <c r="I122" s="66" t="str">
        <f t="shared" si="26"/>
        <v/>
      </c>
      <c r="J122" s="66" t="str">
        <f t="shared" si="27"/>
        <v/>
      </c>
      <c r="K122" s="66" t="str">
        <f t="shared" si="28"/>
        <v/>
      </c>
      <c r="L122" s="66" t="str">
        <f t="shared" si="29"/>
        <v/>
      </c>
      <c r="M122" s="66" t="str">
        <f t="shared" si="30"/>
        <v/>
      </c>
      <c r="N122" s="66" t="str">
        <f t="shared" si="31"/>
        <v>Insufficient Information</v>
      </c>
      <c r="O122" s="66" t="str">
        <f t="shared" si="32"/>
        <v>Insufficient Information</v>
      </c>
      <c r="P122" s="63" t="str">
        <f>IF(AND(J122&lt;&gt;"",J122&lt;=10),CRFs!$C$3,"")</f>
        <v/>
      </c>
      <c r="Q122" s="63" t="str">
        <f>IF(AND(J122&lt;&gt;"",J122&gt;=6,J122&lt;=15),CRFs!$C$4,"")</f>
        <v/>
      </c>
      <c r="R122" s="63" t="str">
        <f>IF(AND(J122&lt;&gt;"",J122&gt;=11,J122&lt;=20),CRFs!$C$5,"")</f>
        <v/>
      </c>
      <c r="S122" s="63" t="str">
        <f>IF(AND(J122&lt;&gt;"",J122&gt;=16,J122&lt;=25),CRFs!$C$6,"")</f>
        <v/>
      </c>
      <c r="T122" s="63" t="str">
        <f>IF(AND(J122&lt;&gt;"",J122&gt;=21),CRFs!$C$7,"")</f>
        <v/>
      </c>
      <c r="U122" s="63" t="str">
        <f>IF(AND(J122&lt;&gt;"",J122&gt;25),CRFs!$C$8,"")</f>
        <v/>
      </c>
      <c r="V122" s="63" t="str">
        <f>IF($N122="Yes",CRFs!$C$9,"")</f>
        <v/>
      </c>
      <c r="W122" s="63" t="str">
        <f>IF($O122="Yes",CRFs!$C$10,"")</f>
        <v/>
      </c>
      <c r="X122" s="63" t="s">
        <v>37</v>
      </c>
      <c r="Y122" s="63" t="str">
        <f>IFERROR(INDEX($P122:$W122,_xlfn.AGGREGATE(15,6,(COLUMN($P122:$W122)-COLUMN($P122)+1)/($P122:$W122&lt;&gt;""),COLUMNS($Y122:Y122))),"")</f>
        <v/>
      </c>
      <c r="Z122" s="63" t="str">
        <f>IFERROR(INDEX($P122:$W122,_xlfn.AGGREGATE(15,6,(COLUMN($P122:$W122)-COLUMN($P122)+1)/($P122:$W122&lt;&gt;""),COLUMNS($Y122:Z122))),"")</f>
        <v/>
      </c>
      <c r="AA122" s="63" t="str">
        <f>IFERROR(INDEX($P122:$W122,_xlfn.AGGREGATE(15,6,(COLUMN($P122:$W122)-COLUMN($P122)+1)/($P122:$W122&lt;&gt;""),COLUMNS($Y122:AA122))),"")</f>
        <v/>
      </c>
      <c r="AB122" s="63" t="str">
        <f>IFERROR(INDEX($P122:$W122,_xlfn.AGGREGATE(15,6,(COLUMN($P122:$W122)-COLUMN($P122)+1)/($P122:$W122&lt;&gt;""),COLUMNS($Y122:AB122))),"")</f>
        <v/>
      </c>
      <c r="AC122" s="86" t="s">
        <v>37</v>
      </c>
      <c r="AD122" s="67">
        <f>IFERROR(IF(LEFT(AE122,4)*1&lt;2022,VLOOKUP(AC122,CRFs!$C$3:$D$10,2,FALSE),IF(LEFT(AE122,4)*1&gt;=2022,VLOOKUP(AC122,CRFs!$C$3:$J$10,2+MATCH(AE122,CRFs!$E$2:$J$2,0),FALSE))),0)</f>
        <v>0</v>
      </c>
      <c r="AE122" s="66" t="str">
        <f t="shared" si="33"/>
        <v/>
      </c>
      <c r="AF122" s="66" t="str">
        <f t="shared" si="34"/>
        <v/>
      </c>
      <c r="AG122" s="68">
        <f t="shared" si="35"/>
        <v>0</v>
      </c>
      <c r="AH122" s="119" t="str">
        <f t="shared" si="36"/>
        <v/>
      </c>
      <c r="AI122" s="74"/>
    </row>
    <row r="123" spans="2:35" ht="16.2" hidden="1" customHeight="1" x14ac:dyDescent="0.25">
      <c r="B123" s="85" t="s">
        <v>199</v>
      </c>
      <c r="C123" s="87"/>
      <c r="D123" s="88"/>
      <c r="E123" s="87"/>
      <c r="F123" s="86" t="s">
        <v>37</v>
      </c>
      <c r="G123" s="86" t="s">
        <v>37</v>
      </c>
      <c r="H123" s="86" t="s">
        <v>37</v>
      </c>
      <c r="I123" s="66" t="str">
        <f t="shared" si="26"/>
        <v/>
      </c>
      <c r="J123" s="66" t="str">
        <f t="shared" si="27"/>
        <v/>
      </c>
      <c r="K123" s="66" t="str">
        <f t="shared" si="28"/>
        <v/>
      </c>
      <c r="L123" s="66" t="str">
        <f t="shared" si="29"/>
        <v/>
      </c>
      <c r="M123" s="66" t="str">
        <f t="shared" si="30"/>
        <v/>
      </c>
      <c r="N123" s="66" t="str">
        <f t="shared" si="31"/>
        <v>Insufficient Information</v>
      </c>
      <c r="O123" s="66" t="str">
        <f t="shared" si="32"/>
        <v>Insufficient Information</v>
      </c>
      <c r="P123" s="63" t="str">
        <f>IF(AND(J123&lt;&gt;"",J123&lt;=10),CRFs!$C$3,"")</f>
        <v/>
      </c>
      <c r="Q123" s="63" t="str">
        <f>IF(AND(J123&lt;&gt;"",J123&gt;=6,J123&lt;=15),CRFs!$C$4,"")</f>
        <v/>
      </c>
      <c r="R123" s="63" t="str">
        <f>IF(AND(J123&lt;&gt;"",J123&gt;=11,J123&lt;=20),CRFs!$C$5,"")</f>
        <v/>
      </c>
      <c r="S123" s="63" t="str">
        <f>IF(AND(J123&lt;&gt;"",J123&gt;=16,J123&lt;=25),CRFs!$C$6,"")</f>
        <v/>
      </c>
      <c r="T123" s="63" t="str">
        <f>IF(AND(J123&lt;&gt;"",J123&gt;=21),CRFs!$C$7,"")</f>
        <v/>
      </c>
      <c r="U123" s="63" t="str">
        <f>IF(AND(J123&lt;&gt;"",J123&gt;25),CRFs!$C$8,"")</f>
        <v/>
      </c>
      <c r="V123" s="63" t="str">
        <f>IF($N123="Yes",CRFs!$C$9,"")</f>
        <v/>
      </c>
      <c r="W123" s="63" t="str">
        <f>IF($O123="Yes",CRFs!$C$10,"")</f>
        <v/>
      </c>
      <c r="X123" s="63" t="s">
        <v>37</v>
      </c>
      <c r="Y123" s="63" t="str">
        <f>IFERROR(INDEX($P123:$W123,_xlfn.AGGREGATE(15,6,(COLUMN($P123:$W123)-COLUMN($P123)+1)/($P123:$W123&lt;&gt;""),COLUMNS($Y123:Y123))),"")</f>
        <v/>
      </c>
      <c r="Z123" s="63" t="str">
        <f>IFERROR(INDEX($P123:$W123,_xlfn.AGGREGATE(15,6,(COLUMN($P123:$W123)-COLUMN($P123)+1)/($P123:$W123&lt;&gt;""),COLUMNS($Y123:Z123))),"")</f>
        <v/>
      </c>
      <c r="AA123" s="63" t="str">
        <f>IFERROR(INDEX($P123:$W123,_xlfn.AGGREGATE(15,6,(COLUMN($P123:$W123)-COLUMN($P123)+1)/($P123:$W123&lt;&gt;""),COLUMNS($Y123:AA123))),"")</f>
        <v/>
      </c>
      <c r="AB123" s="63" t="str">
        <f>IFERROR(INDEX($P123:$W123,_xlfn.AGGREGATE(15,6,(COLUMN($P123:$W123)-COLUMN($P123)+1)/($P123:$W123&lt;&gt;""),COLUMNS($Y123:AB123))),"")</f>
        <v/>
      </c>
      <c r="AC123" s="86" t="s">
        <v>37</v>
      </c>
      <c r="AD123" s="67">
        <f>IFERROR(IF(LEFT(AE123,4)*1&lt;2022,VLOOKUP(AC123,CRFs!$C$3:$D$10,2,FALSE),IF(LEFT(AE123,4)*1&gt;=2022,VLOOKUP(AC123,CRFs!$C$3:$J$10,2+MATCH(AE123,CRFs!$E$2:$J$2,0),FALSE))),0)</f>
        <v>0</v>
      </c>
      <c r="AE123" s="66" t="str">
        <f t="shared" si="33"/>
        <v/>
      </c>
      <c r="AF123" s="66" t="str">
        <f t="shared" si="34"/>
        <v/>
      </c>
      <c r="AG123" s="68">
        <f t="shared" si="35"/>
        <v>0</v>
      </c>
      <c r="AH123" s="119" t="str">
        <f t="shared" si="36"/>
        <v/>
      </c>
      <c r="AI123" s="74"/>
    </row>
    <row r="124" spans="2:35" ht="16.2" hidden="1" customHeight="1" x14ac:dyDescent="0.25">
      <c r="B124" s="85" t="s">
        <v>200</v>
      </c>
      <c r="C124" s="87"/>
      <c r="D124" s="88"/>
      <c r="E124" s="87"/>
      <c r="F124" s="86" t="s">
        <v>37</v>
      </c>
      <c r="G124" s="86" t="s">
        <v>37</v>
      </c>
      <c r="H124" s="86" t="s">
        <v>37</v>
      </c>
      <c r="I124" s="66" t="str">
        <f t="shared" si="26"/>
        <v/>
      </c>
      <c r="J124" s="66" t="str">
        <f t="shared" si="27"/>
        <v/>
      </c>
      <c r="K124" s="66" t="str">
        <f t="shared" si="28"/>
        <v/>
      </c>
      <c r="L124" s="66" t="str">
        <f t="shared" si="29"/>
        <v/>
      </c>
      <c r="M124" s="66" t="str">
        <f t="shared" si="30"/>
        <v/>
      </c>
      <c r="N124" s="66" t="str">
        <f t="shared" si="31"/>
        <v>Insufficient Information</v>
      </c>
      <c r="O124" s="66" t="str">
        <f t="shared" si="32"/>
        <v>Insufficient Information</v>
      </c>
      <c r="P124" s="63" t="str">
        <f>IF(AND(J124&lt;&gt;"",J124&lt;=10),CRFs!$C$3,"")</f>
        <v/>
      </c>
      <c r="Q124" s="63" t="str">
        <f>IF(AND(J124&lt;&gt;"",J124&gt;=6,J124&lt;=15),CRFs!$C$4,"")</f>
        <v/>
      </c>
      <c r="R124" s="63" t="str">
        <f>IF(AND(J124&lt;&gt;"",J124&gt;=11,J124&lt;=20),CRFs!$C$5,"")</f>
        <v/>
      </c>
      <c r="S124" s="63" t="str">
        <f>IF(AND(J124&lt;&gt;"",J124&gt;=16,J124&lt;=25),CRFs!$C$6,"")</f>
        <v/>
      </c>
      <c r="T124" s="63" t="str">
        <f>IF(AND(J124&lt;&gt;"",J124&gt;=21),CRFs!$C$7,"")</f>
        <v/>
      </c>
      <c r="U124" s="63" t="str">
        <f>IF(AND(J124&lt;&gt;"",J124&gt;25),CRFs!$C$8,"")</f>
        <v/>
      </c>
      <c r="V124" s="63" t="str">
        <f>IF($N124="Yes",CRFs!$C$9,"")</f>
        <v/>
      </c>
      <c r="W124" s="63" t="str">
        <f>IF($O124="Yes",CRFs!$C$10,"")</f>
        <v/>
      </c>
      <c r="X124" s="63" t="s">
        <v>37</v>
      </c>
      <c r="Y124" s="63" t="str">
        <f>IFERROR(INDEX($P124:$W124,_xlfn.AGGREGATE(15,6,(COLUMN($P124:$W124)-COLUMN($P124)+1)/($P124:$W124&lt;&gt;""),COLUMNS($Y124:Y124))),"")</f>
        <v/>
      </c>
      <c r="Z124" s="63" t="str">
        <f>IFERROR(INDEX($P124:$W124,_xlfn.AGGREGATE(15,6,(COLUMN($P124:$W124)-COLUMN($P124)+1)/($P124:$W124&lt;&gt;""),COLUMNS($Y124:Z124))),"")</f>
        <v/>
      </c>
      <c r="AA124" s="63" t="str">
        <f>IFERROR(INDEX($P124:$W124,_xlfn.AGGREGATE(15,6,(COLUMN($P124:$W124)-COLUMN($P124)+1)/($P124:$W124&lt;&gt;""),COLUMNS($Y124:AA124))),"")</f>
        <v/>
      </c>
      <c r="AB124" s="63" t="str">
        <f>IFERROR(INDEX($P124:$W124,_xlfn.AGGREGATE(15,6,(COLUMN($P124:$W124)-COLUMN($P124)+1)/($P124:$W124&lt;&gt;""),COLUMNS($Y124:AB124))),"")</f>
        <v/>
      </c>
      <c r="AC124" s="86" t="s">
        <v>37</v>
      </c>
      <c r="AD124" s="67">
        <f>IFERROR(IF(LEFT(AE124,4)*1&lt;2022,VLOOKUP(AC124,CRFs!$C$3:$D$10,2,FALSE),IF(LEFT(AE124,4)*1&gt;=2022,VLOOKUP(AC124,CRFs!$C$3:$J$10,2+MATCH(AE124,CRFs!$E$2:$J$2,0),FALSE))),0)</f>
        <v>0</v>
      </c>
      <c r="AE124" s="66" t="str">
        <f t="shared" si="33"/>
        <v/>
      </c>
      <c r="AF124" s="66" t="str">
        <f t="shared" si="34"/>
        <v/>
      </c>
      <c r="AG124" s="68">
        <f t="shared" si="35"/>
        <v>0</v>
      </c>
      <c r="AH124" s="119" t="str">
        <f t="shared" si="36"/>
        <v/>
      </c>
      <c r="AI124" s="74"/>
    </row>
    <row r="125" spans="2:35" ht="16.2" hidden="1" customHeight="1" x14ac:dyDescent="0.25">
      <c r="B125" s="85" t="s">
        <v>201</v>
      </c>
      <c r="C125" s="87"/>
      <c r="D125" s="88"/>
      <c r="E125" s="87"/>
      <c r="F125" s="86" t="s">
        <v>37</v>
      </c>
      <c r="G125" s="86" t="s">
        <v>37</v>
      </c>
      <c r="H125" s="86" t="s">
        <v>37</v>
      </c>
      <c r="I125" s="66" t="str">
        <f t="shared" si="26"/>
        <v/>
      </c>
      <c r="J125" s="66" t="str">
        <f t="shared" si="27"/>
        <v/>
      </c>
      <c r="K125" s="66" t="str">
        <f t="shared" si="28"/>
        <v/>
      </c>
      <c r="L125" s="66" t="str">
        <f t="shared" si="29"/>
        <v/>
      </c>
      <c r="M125" s="66" t="str">
        <f t="shared" si="30"/>
        <v/>
      </c>
      <c r="N125" s="66" t="str">
        <f t="shared" si="31"/>
        <v>Insufficient Information</v>
      </c>
      <c r="O125" s="66" t="str">
        <f t="shared" si="32"/>
        <v>Insufficient Information</v>
      </c>
      <c r="P125" s="63" t="str">
        <f>IF(AND(J125&lt;&gt;"",J125&lt;=10),CRFs!$C$3,"")</f>
        <v/>
      </c>
      <c r="Q125" s="63" t="str">
        <f>IF(AND(J125&lt;&gt;"",J125&gt;=6,J125&lt;=15),CRFs!$C$4,"")</f>
        <v/>
      </c>
      <c r="R125" s="63" t="str">
        <f>IF(AND(J125&lt;&gt;"",J125&gt;=11,J125&lt;=20),CRFs!$C$5,"")</f>
        <v/>
      </c>
      <c r="S125" s="63" t="str">
        <f>IF(AND(J125&lt;&gt;"",J125&gt;=16,J125&lt;=25),CRFs!$C$6,"")</f>
        <v/>
      </c>
      <c r="T125" s="63" t="str">
        <f>IF(AND(J125&lt;&gt;"",J125&gt;=21),CRFs!$C$7,"")</f>
        <v/>
      </c>
      <c r="U125" s="63" t="str">
        <f>IF(AND(J125&lt;&gt;"",J125&gt;25),CRFs!$C$8,"")</f>
        <v/>
      </c>
      <c r="V125" s="63" t="str">
        <f>IF($N125="Yes",CRFs!$C$9,"")</f>
        <v/>
      </c>
      <c r="W125" s="63" t="str">
        <f>IF($O125="Yes",CRFs!$C$10,"")</f>
        <v/>
      </c>
      <c r="X125" s="63" t="s">
        <v>37</v>
      </c>
      <c r="Y125" s="63" t="str">
        <f>IFERROR(INDEX($P125:$W125,_xlfn.AGGREGATE(15,6,(COLUMN($P125:$W125)-COLUMN($P125)+1)/($P125:$W125&lt;&gt;""),COLUMNS($Y125:Y125))),"")</f>
        <v/>
      </c>
      <c r="Z125" s="63" t="str">
        <f>IFERROR(INDEX($P125:$W125,_xlfn.AGGREGATE(15,6,(COLUMN($P125:$W125)-COLUMN($P125)+1)/($P125:$W125&lt;&gt;""),COLUMNS($Y125:Z125))),"")</f>
        <v/>
      </c>
      <c r="AA125" s="63" t="str">
        <f>IFERROR(INDEX($P125:$W125,_xlfn.AGGREGATE(15,6,(COLUMN($P125:$W125)-COLUMN($P125)+1)/($P125:$W125&lt;&gt;""),COLUMNS($Y125:AA125))),"")</f>
        <v/>
      </c>
      <c r="AB125" s="63" t="str">
        <f>IFERROR(INDEX($P125:$W125,_xlfn.AGGREGATE(15,6,(COLUMN($P125:$W125)-COLUMN($P125)+1)/($P125:$W125&lt;&gt;""),COLUMNS($Y125:AB125))),"")</f>
        <v/>
      </c>
      <c r="AC125" s="86" t="s">
        <v>37</v>
      </c>
      <c r="AD125" s="67">
        <f>IFERROR(IF(LEFT(AE125,4)*1&lt;2022,VLOOKUP(AC125,CRFs!$C$3:$D$10,2,FALSE),IF(LEFT(AE125,4)*1&gt;=2022,VLOOKUP(AC125,CRFs!$C$3:$J$10,2+MATCH(AE125,CRFs!$E$2:$J$2,0),FALSE))),0)</f>
        <v>0</v>
      </c>
      <c r="AE125" s="66" t="str">
        <f t="shared" si="33"/>
        <v/>
      </c>
      <c r="AF125" s="66" t="str">
        <f t="shared" si="34"/>
        <v/>
      </c>
      <c r="AG125" s="68">
        <f t="shared" si="35"/>
        <v>0</v>
      </c>
      <c r="AH125" s="119" t="str">
        <f t="shared" si="36"/>
        <v/>
      </c>
      <c r="AI125" s="74"/>
    </row>
    <row r="126" spans="2:35" ht="16.2" hidden="1" customHeight="1" x14ac:dyDescent="0.25">
      <c r="B126" s="85" t="s">
        <v>202</v>
      </c>
      <c r="C126" s="87"/>
      <c r="D126" s="88"/>
      <c r="E126" s="87"/>
      <c r="F126" s="86" t="s">
        <v>37</v>
      </c>
      <c r="G126" s="86" t="s">
        <v>37</v>
      </c>
      <c r="H126" s="86" t="s">
        <v>37</v>
      </c>
      <c r="I126" s="66" t="str">
        <f t="shared" si="26"/>
        <v/>
      </c>
      <c r="J126" s="66" t="str">
        <f t="shared" si="27"/>
        <v/>
      </c>
      <c r="K126" s="66" t="str">
        <f t="shared" si="28"/>
        <v/>
      </c>
      <c r="L126" s="66" t="str">
        <f t="shared" si="29"/>
        <v/>
      </c>
      <c r="M126" s="66" t="str">
        <f t="shared" si="30"/>
        <v/>
      </c>
      <c r="N126" s="66" t="str">
        <f t="shared" si="31"/>
        <v>Insufficient Information</v>
      </c>
      <c r="O126" s="66" t="str">
        <f t="shared" si="32"/>
        <v>Insufficient Information</v>
      </c>
      <c r="P126" s="63" t="str">
        <f>IF(AND(J126&lt;&gt;"",J126&lt;=10),CRFs!$C$3,"")</f>
        <v/>
      </c>
      <c r="Q126" s="63" t="str">
        <f>IF(AND(J126&lt;&gt;"",J126&gt;=6,J126&lt;=15),CRFs!$C$4,"")</f>
        <v/>
      </c>
      <c r="R126" s="63" t="str">
        <f>IF(AND(J126&lt;&gt;"",J126&gt;=11,J126&lt;=20),CRFs!$C$5,"")</f>
        <v/>
      </c>
      <c r="S126" s="63" t="str">
        <f>IF(AND(J126&lt;&gt;"",J126&gt;=16,J126&lt;=25),CRFs!$C$6,"")</f>
        <v/>
      </c>
      <c r="T126" s="63" t="str">
        <f>IF(AND(J126&lt;&gt;"",J126&gt;=21),CRFs!$C$7,"")</f>
        <v/>
      </c>
      <c r="U126" s="63" t="str">
        <f>IF(AND(J126&lt;&gt;"",J126&gt;25),CRFs!$C$8,"")</f>
        <v/>
      </c>
      <c r="V126" s="63" t="str">
        <f>IF($N126="Yes",CRFs!$C$9,"")</f>
        <v/>
      </c>
      <c r="W126" s="63" t="str">
        <f>IF($O126="Yes",CRFs!$C$10,"")</f>
        <v/>
      </c>
      <c r="X126" s="63" t="s">
        <v>37</v>
      </c>
      <c r="Y126" s="63" t="str">
        <f>IFERROR(INDEX($P126:$W126,_xlfn.AGGREGATE(15,6,(COLUMN($P126:$W126)-COLUMN($P126)+1)/($P126:$W126&lt;&gt;""),COLUMNS($Y126:Y126))),"")</f>
        <v/>
      </c>
      <c r="Z126" s="63" t="str">
        <f>IFERROR(INDEX($P126:$W126,_xlfn.AGGREGATE(15,6,(COLUMN($P126:$W126)-COLUMN($P126)+1)/($P126:$W126&lt;&gt;""),COLUMNS($Y126:Z126))),"")</f>
        <v/>
      </c>
      <c r="AA126" s="63" t="str">
        <f>IFERROR(INDEX($P126:$W126,_xlfn.AGGREGATE(15,6,(COLUMN($P126:$W126)-COLUMN($P126)+1)/($P126:$W126&lt;&gt;""),COLUMNS($Y126:AA126))),"")</f>
        <v/>
      </c>
      <c r="AB126" s="63" t="str">
        <f>IFERROR(INDEX($P126:$W126,_xlfn.AGGREGATE(15,6,(COLUMN($P126:$W126)-COLUMN($P126)+1)/($P126:$W126&lt;&gt;""),COLUMNS($Y126:AB126))),"")</f>
        <v/>
      </c>
      <c r="AC126" s="86" t="s">
        <v>37</v>
      </c>
      <c r="AD126" s="67">
        <f>IFERROR(IF(LEFT(AE126,4)*1&lt;2022,VLOOKUP(AC126,CRFs!$C$3:$D$10,2,FALSE),IF(LEFT(AE126,4)*1&gt;=2022,VLOOKUP(AC126,CRFs!$C$3:$J$10,2+MATCH(AE126,CRFs!$E$2:$J$2,0),FALSE))),0)</f>
        <v>0</v>
      </c>
      <c r="AE126" s="66" t="str">
        <f t="shared" si="33"/>
        <v/>
      </c>
      <c r="AF126" s="66" t="str">
        <f t="shared" si="34"/>
        <v/>
      </c>
      <c r="AG126" s="68">
        <f t="shared" si="35"/>
        <v>0</v>
      </c>
      <c r="AH126" s="119" t="str">
        <f t="shared" si="36"/>
        <v/>
      </c>
      <c r="AI126" s="74"/>
    </row>
    <row r="127" spans="2:35" ht="16.2" hidden="1" customHeight="1" x14ac:dyDescent="0.25">
      <c r="B127" s="85" t="s">
        <v>203</v>
      </c>
      <c r="C127" s="87"/>
      <c r="D127" s="88"/>
      <c r="E127" s="87"/>
      <c r="F127" s="86" t="s">
        <v>37</v>
      </c>
      <c r="G127" s="86" t="s">
        <v>37</v>
      </c>
      <c r="H127" s="86" t="s">
        <v>37</v>
      </c>
      <c r="I127" s="66" t="str">
        <f t="shared" si="26"/>
        <v/>
      </c>
      <c r="J127" s="66" t="str">
        <f t="shared" si="27"/>
        <v/>
      </c>
      <c r="K127" s="66" t="str">
        <f t="shared" si="28"/>
        <v/>
      </c>
      <c r="L127" s="66" t="str">
        <f t="shared" si="29"/>
        <v/>
      </c>
      <c r="M127" s="66" t="str">
        <f t="shared" si="30"/>
        <v/>
      </c>
      <c r="N127" s="66" t="str">
        <f t="shared" si="31"/>
        <v>Insufficient Information</v>
      </c>
      <c r="O127" s="66" t="str">
        <f t="shared" si="32"/>
        <v>Insufficient Information</v>
      </c>
      <c r="P127" s="63" t="str">
        <f>IF(AND(J127&lt;&gt;"",J127&lt;=10),CRFs!$C$3,"")</f>
        <v/>
      </c>
      <c r="Q127" s="63" t="str">
        <f>IF(AND(J127&lt;&gt;"",J127&gt;=6,J127&lt;=15),CRFs!$C$4,"")</f>
        <v/>
      </c>
      <c r="R127" s="63" t="str">
        <f>IF(AND(J127&lt;&gt;"",J127&gt;=11,J127&lt;=20),CRFs!$C$5,"")</f>
        <v/>
      </c>
      <c r="S127" s="63" t="str">
        <f>IF(AND(J127&lt;&gt;"",J127&gt;=16,J127&lt;=25),CRFs!$C$6,"")</f>
        <v/>
      </c>
      <c r="T127" s="63" t="str">
        <f>IF(AND(J127&lt;&gt;"",J127&gt;=21),CRFs!$C$7,"")</f>
        <v/>
      </c>
      <c r="U127" s="63" t="str">
        <f>IF(AND(J127&lt;&gt;"",J127&gt;25),CRFs!$C$8,"")</f>
        <v/>
      </c>
      <c r="V127" s="63" t="str">
        <f>IF($N127="Yes",CRFs!$C$9,"")</f>
        <v/>
      </c>
      <c r="W127" s="63" t="str">
        <f>IF($O127="Yes",CRFs!$C$10,"")</f>
        <v/>
      </c>
      <c r="X127" s="63" t="s">
        <v>37</v>
      </c>
      <c r="Y127" s="63" t="str">
        <f>IFERROR(INDEX($P127:$W127,_xlfn.AGGREGATE(15,6,(COLUMN($P127:$W127)-COLUMN($P127)+1)/($P127:$W127&lt;&gt;""),COLUMNS($Y127:Y127))),"")</f>
        <v/>
      </c>
      <c r="Z127" s="63" t="str">
        <f>IFERROR(INDEX($P127:$W127,_xlfn.AGGREGATE(15,6,(COLUMN($P127:$W127)-COLUMN($P127)+1)/($P127:$W127&lt;&gt;""),COLUMNS($Y127:Z127))),"")</f>
        <v/>
      </c>
      <c r="AA127" s="63" t="str">
        <f>IFERROR(INDEX($P127:$W127,_xlfn.AGGREGATE(15,6,(COLUMN($P127:$W127)-COLUMN($P127)+1)/($P127:$W127&lt;&gt;""),COLUMNS($Y127:AA127))),"")</f>
        <v/>
      </c>
      <c r="AB127" s="63" t="str">
        <f>IFERROR(INDEX($P127:$W127,_xlfn.AGGREGATE(15,6,(COLUMN($P127:$W127)-COLUMN($P127)+1)/($P127:$W127&lt;&gt;""),COLUMNS($Y127:AB127))),"")</f>
        <v/>
      </c>
      <c r="AC127" s="86" t="s">
        <v>37</v>
      </c>
      <c r="AD127" s="67">
        <f>IFERROR(IF(LEFT(AE127,4)*1&lt;2022,VLOOKUP(AC127,CRFs!$C$3:$D$10,2,FALSE),IF(LEFT(AE127,4)*1&gt;=2022,VLOOKUP(AC127,CRFs!$C$3:$J$10,2+MATCH(AE127,CRFs!$E$2:$J$2,0),FALSE))),0)</f>
        <v>0</v>
      </c>
      <c r="AE127" s="66" t="str">
        <f t="shared" si="33"/>
        <v/>
      </c>
      <c r="AF127" s="66" t="str">
        <f t="shared" si="34"/>
        <v/>
      </c>
      <c r="AG127" s="68">
        <f t="shared" si="35"/>
        <v>0</v>
      </c>
      <c r="AH127" s="119" t="str">
        <f t="shared" si="36"/>
        <v/>
      </c>
      <c r="AI127" s="74"/>
    </row>
    <row r="128" spans="2:35" ht="16.2" hidden="1" customHeight="1" x14ac:dyDescent="0.25">
      <c r="B128" s="85" t="s">
        <v>204</v>
      </c>
      <c r="C128" s="87"/>
      <c r="D128" s="88"/>
      <c r="E128" s="87"/>
      <c r="F128" s="86" t="s">
        <v>37</v>
      </c>
      <c r="G128" s="86" t="s">
        <v>37</v>
      </c>
      <c r="H128" s="86" t="s">
        <v>37</v>
      </c>
      <c r="I128" s="66" t="str">
        <f t="shared" si="26"/>
        <v/>
      </c>
      <c r="J128" s="66" t="str">
        <f t="shared" si="27"/>
        <v/>
      </c>
      <c r="K128" s="66" t="str">
        <f t="shared" si="28"/>
        <v/>
      </c>
      <c r="L128" s="66" t="str">
        <f t="shared" si="29"/>
        <v/>
      </c>
      <c r="M128" s="66" t="str">
        <f t="shared" si="30"/>
        <v/>
      </c>
      <c r="N128" s="66" t="str">
        <f t="shared" si="31"/>
        <v>Insufficient Information</v>
      </c>
      <c r="O128" s="66" t="str">
        <f t="shared" si="32"/>
        <v>Insufficient Information</v>
      </c>
      <c r="P128" s="63" t="str">
        <f>IF(AND(J128&lt;&gt;"",J128&lt;=10),CRFs!$C$3,"")</f>
        <v/>
      </c>
      <c r="Q128" s="63" t="str">
        <f>IF(AND(J128&lt;&gt;"",J128&gt;=6,J128&lt;=15),CRFs!$C$4,"")</f>
        <v/>
      </c>
      <c r="R128" s="63" t="str">
        <f>IF(AND(J128&lt;&gt;"",J128&gt;=11,J128&lt;=20),CRFs!$C$5,"")</f>
        <v/>
      </c>
      <c r="S128" s="63" t="str">
        <f>IF(AND(J128&lt;&gt;"",J128&gt;=16,J128&lt;=25),CRFs!$C$6,"")</f>
        <v/>
      </c>
      <c r="T128" s="63" t="str">
        <f>IF(AND(J128&lt;&gt;"",J128&gt;=21),CRFs!$C$7,"")</f>
        <v/>
      </c>
      <c r="U128" s="63" t="str">
        <f>IF(AND(J128&lt;&gt;"",J128&gt;25),CRFs!$C$8,"")</f>
        <v/>
      </c>
      <c r="V128" s="63" t="str">
        <f>IF($N128="Yes",CRFs!$C$9,"")</f>
        <v/>
      </c>
      <c r="W128" s="63" t="str">
        <f>IF($O128="Yes",CRFs!$C$10,"")</f>
        <v/>
      </c>
      <c r="X128" s="63" t="s">
        <v>37</v>
      </c>
      <c r="Y128" s="63" t="str">
        <f>IFERROR(INDEX($P128:$W128,_xlfn.AGGREGATE(15,6,(COLUMN($P128:$W128)-COLUMN($P128)+1)/($P128:$W128&lt;&gt;""),COLUMNS($Y128:Y128))),"")</f>
        <v/>
      </c>
      <c r="Z128" s="63" t="str">
        <f>IFERROR(INDEX($P128:$W128,_xlfn.AGGREGATE(15,6,(COLUMN($P128:$W128)-COLUMN($P128)+1)/($P128:$W128&lt;&gt;""),COLUMNS($Y128:Z128))),"")</f>
        <v/>
      </c>
      <c r="AA128" s="63" t="str">
        <f>IFERROR(INDEX($P128:$W128,_xlfn.AGGREGATE(15,6,(COLUMN($P128:$W128)-COLUMN($P128)+1)/($P128:$W128&lt;&gt;""),COLUMNS($Y128:AA128))),"")</f>
        <v/>
      </c>
      <c r="AB128" s="63" t="str">
        <f>IFERROR(INDEX($P128:$W128,_xlfn.AGGREGATE(15,6,(COLUMN($P128:$W128)-COLUMN($P128)+1)/($P128:$W128&lt;&gt;""),COLUMNS($Y128:AB128))),"")</f>
        <v/>
      </c>
      <c r="AC128" s="86" t="s">
        <v>37</v>
      </c>
      <c r="AD128" s="67">
        <f>IFERROR(IF(LEFT(AE128,4)*1&lt;2022,VLOOKUP(AC128,CRFs!$C$3:$D$10,2,FALSE),IF(LEFT(AE128,4)*1&gt;=2022,VLOOKUP(AC128,CRFs!$C$3:$J$10,2+MATCH(AE128,CRFs!$E$2:$J$2,0),FALSE))),0)</f>
        <v>0</v>
      </c>
      <c r="AE128" s="66" t="str">
        <f t="shared" si="33"/>
        <v/>
      </c>
      <c r="AF128" s="66" t="str">
        <f t="shared" si="34"/>
        <v/>
      </c>
      <c r="AG128" s="68">
        <f t="shared" si="35"/>
        <v>0</v>
      </c>
      <c r="AH128" s="119" t="str">
        <f t="shared" si="36"/>
        <v/>
      </c>
      <c r="AI128" s="74"/>
    </row>
    <row r="129" spans="2:35" ht="16.2" hidden="1" customHeight="1" x14ac:dyDescent="0.25">
      <c r="B129" s="85" t="s">
        <v>205</v>
      </c>
      <c r="C129" s="87"/>
      <c r="D129" s="88"/>
      <c r="E129" s="87"/>
      <c r="F129" s="86" t="s">
        <v>37</v>
      </c>
      <c r="G129" s="86" t="s">
        <v>37</v>
      </c>
      <c r="H129" s="86" t="s">
        <v>37</v>
      </c>
      <c r="I129" s="66" t="str">
        <f t="shared" si="26"/>
        <v/>
      </c>
      <c r="J129" s="66" t="str">
        <f t="shared" si="27"/>
        <v/>
      </c>
      <c r="K129" s="66" t="str">
        <f t="shared" si="28"/>
        <v/>
      </c>
      <c r="L129" s="66" t="str">
        <f t="shared" si="29"/>
        <v/>
      </c>
      <c r="M129" s="66" t="str">
        <f t="shared" si="30"/>
        <v/>
      </c>
      <c r="N129" s="66" t="str">
        <f t="shared" si="31"/>
        <v>Insufficient Information</v>
      </c>
      <c r="O129" s="66" t="str">
        <f t="shared" si="32"/>
        <v>Insufficient Information</v>
      </c>
      <c r="P129" s="63" t="str">
        <f>IF(AND(J129&lt;&gt;"",J129&lt;=10),CRFs!$C$3,"")</f>
        <v/>
      </c>
      <c r="Q129" s="63" t="str">
        <f>IF(AND(J129&lt;&gt;"",J129&gt;=6,J129&lt;=15),CRFs!$C$4,"")</f>
        <v/>
      </c>
      <c r="R129" s="63" t="str">
        <f>IF(AND(J129&lt;&gt;"",J129&gt;=11,J129&lt;=20),CRFs!$C$5,"")</f>
        <v/>
      </c>
      <c r="S129" s="63" t="str">
        <f>IF(AND(J129&lt;&gt;"",J129&gt;=16,J129&lt;=25),CRFs!$C$6,"")</f>
        <v/>
      </c>
      <c r="T129" s="63" t="str">
        <f>IF(AND(J129&lt;&gt;"",J129&gt;=21),CRFs!$C$7,"")</f>
        <v/>
      </c>
      <c r="U129" s="63" t="str">
        <f>IF(AND(J129&lt;&gt;"",J129&gt;25),CRFs!$C$8,"")</f>
        <v/>
      </c>
      <c r="V129" s="63" t="str">
        <f>IF($N129="Yes",CRFs!$C$9,"")</f>
        <v/>
      </c>
      <c r="W129" s="63" t="str">
        <f>IF($O129="Yes",CRFs!$C$10,"")</f>
        <v/>
      </c>
      <c r="X129" s="63" t="s">
        <v>37</v>
      </c>
      <c r="Y129" s="63" t="str">
        <f>IFERROR(INDEX($P129:$W129,_xlfn.AGGREGATE(15,6,(COLUMN($P129:$W129)-COLUMN($P129)+1)/($P129:$W129&lt;&gt;""),COLUMNS($Y129:Y129))),"")</f>
        <v/>
      </c>
      <c r="Z129" s="63" t="str">
        <f>IFERROR(INDEX($P129:$W129,_xlfn.AGGREGATE(15,6,(COLUMN($P129:$W129)-COLUMN($P129)+1)/($P129:$W129&lt;&gt;""),COLUMNS($Y129:Z129))),"")</f>
        <v/>
      </c>
      <c r="AA129" s="63" t="str">
        <f>IFERROR(INDEX($P129:$W129,_xlfn.AGGREGATE(15,6,(COLUMN($P129:$W129)-COLUMN($P129)+1)/($P129:$W129&lt;&gt;""),COLUMNS($Y129:AA129))),"")</f>
        <v/>
      </c>
      <c r="AB129" s="63" t="str">
        <f>IFERROR(INDEX($P129:$W129,_xlfn.AGGREGATE(15,6,(COLUMN($P129:$W129)-COLUMN($P129)+1)/($P129:$W129&lt;&gt;""),COLUMNS($Y129:AB129))),"")</f>
        <v/>
      </c>
      <c r="AC129" s="86" t="s">
        <v>37</v>
      </c>
      <c r="AD129" s="67">
        <f>IFERROR(IF(LEFT(AE129,4)*1&lt;2022,VLOOKUP(AC129,CRFs!$C$3:$D$10,2,FALSE),IF(LEFT(AE129,4)*1&gt;=2022,VLOOKUP(AC129,CRFs!$C$3:$J$10,2+MATCH(AE129,CRFs!$E$2:$J$2,0),FALSE))),0)</f>
        <v>0</v>
      </c>
      <c r="AE129" s="66" t="str">
        <f t="shared" si="33"/>
        <v/>
      </c>
      <c r="AF129" s="66" t="str">
        <f t="shared" si="34"/>
        <v/>
      </c>
      <c r="AG129" s="68">
        <f t="shared" si="35"/>
        <v>0</v>
      </c>
      <c r="AH129" s="119" t="str">
        <f t="shared" si="36"/>
        <v/>
      </c>
      <c r="AI129" s="74"/>
    </row>
    <row r="130" spans="2:35" ht="16.2" hidden="1" customHeight="1" x14ac:dyDescent="0.25">
      <c r="B130" s="85" t="s">
        <v>206</v>
      </c>
      <c r="C130" s="87"/>
      <c r="D130" s="88"/>
      <c r="E130" s="87"/>
      <c r="F130" s="86" t="s">
        <v>37</v>
      </c>
      <c r="G130" s="86" t="s">
        <v>37</v>
      </c>
      <c r="H130" s="86" t="s">
        <v>37</v>
      </c>
      <c r="I130" s="66" t="str">
        <f t="shared" si="26"/>
        <v/>
      </c>
      <c r="J130" s="66" t="str">
        <f t="shared" si="27"/>
        <v/>
      </c>
      <c r="K130" s="66" t="str">
        <f t="shared" si="28"/>
        <v/>
      </c>
      <c r="L130" s="66" t="str">
        <f t="shared" si="29"/>
        <v/>
      </c>
      <c r="M130" s="66" t="str">
        <f t="shared" si="30"/>
        <v/>
      </c>
      <c r="N130" s="66" t="str">
        <f t="shared" si="31"/>
        <v>Insufficient Information</v>
      </c>
      <c r="O130" s="66" t="str">
        <f t="shared" si="32"/>
        <v>Insufficient Information</v>
      </c>
      <c r="P130" s="63" t="str">
        <f>IF(AND(J130&lt;&gt;"",J130&lt;=10),CRFs!$C$3,"")</f>
        <v/>
      </c>
      <c r="Q130" s="63" t="str">
        <f>IF(AND(J130&lt;&gt;"",J130&gt;=6,J130&lt;=15),CRFs!$C$4,"")</f>
        <v/>
      </c>
      <c r="R130" s="63" t="str">
        <f>IF(AND(J130&lt;&gt;"",J130&gt;=11,J130&lt;=20),CRFs!$C$5,"")</f>
        <v/>
      </c>
      <c r="S130" s="63" t="str">
        <f>IF(AND(J130&lt;&gt;"",J130&gt;=16,J130&lt;=25),CRFs!$C$6,"")</f>
        <v/>
      </c>
      <c r="T130" s="63" t="str">
        <f>IF(AND(J130&lt;&gt;"",J130&gt;=21),CRFs!$C$7,"")</f>
        <v/>
      </c>
      <c r="U130" s="63" t="str">
        <f>IF(AND(J130&lt;&gt;"",J130&gt;25),CRFs!$C$8,"")</f>
        <v/>
      </c>
      <c r="V130" s="63" t="str">
        <f>IF($N130="Yes",CRFs!$C$9,"")</f>
        <v/>
      </c>
      <c r="W130" s="63" t="str">
        <f>IF($O130="Yes",CRFs!$C$10,"")</f>
        <v/>
      </c>
      <c r="X130" s="63" t="s">
        <v>37</v>
      </c>
      <c r="Y130" s="63" t="str">
        <f>IFERROR(INDEX($P130:$W130,_xlfn.AGGREGATE(15,6,(COLUMN($P130:$W130)-COLUMN($P130)+1)/($P130:$W130&lt;&gt;""),COLUMNS($Y130:Y130))),"")</f>
        <v/>
      </c>
      <c r="Z130" s="63" t="str">
        <f>IFERROR(INDEX($P130:$W130,_xlfn.AGGREGATE(15,6,(COLUMN($P130:$W130)-COLUMN($P130)+1)/($P130:$W130&lt;&gt;""),COLUMNS($Y130:Z130))),"")</f>
        <v/>
      </c>
      <c r="AA130" s="63" t="str">
        <f>IFERROR(INDEX($P130:$W130,_xlfn.AGGREGATE(15,6,(COLUMN($P130:$W130)-COLUMN($P130)+1)/($P130:$W130&lt;&gt;""),COLUMNS($Y130:AA130))),"")</f>
        <v/>
      </c>
      <c r="AB130" s="63" t="str">
        <f>IFERROR(INDEX($P130:$W130,_xlfn.AGGREGATE(15,6,(COLUMN($P130:$W130)-COLUMN($P130)+1)/($P130:$W130&lt;&gt;""),COLUMNS($Y130:AB130))),"")</f>
        <v/>
      </c>
      <c r="AC130" s="86" t="s">
        <v>37</v>
      </c>
      <c r="AD130" s="67">
        <f>IFERROR(IF(LEFT(AE130,4)*1&lt;2022,VLOOKUP(AC130,CRFs!$C$3:$D$10,2,FALSE),IF(LEFT(AE130,4)*1&gt;=2022,VLOOKUP(AC130,CRFs!$C$3:$J$10,2+MATCH(AE130,CRFs!$E$2:$J$2,0),FALSE))),0)</f>
        <v>0</v>
      </c>
      <c r="AE130" s="66" t="str">
        <f t="shared" si="33"/>
        <v/>
      </c>
      <c r="AF130" s="66" t="str">
        <f t="shared" si="34"/>
        <v/>
      </c>
      <c r="AG130" s="68">
        <f t="shared" si="35"/>
        <v>0</v>
      </c>
      <c r="AH130" s="119" t="str">
        <f t="shared" si="36"/>
        <v/>
      </c>
      <c r="AI130" s="74"/>
    </row>
    <row r="131" spans="2:35" ht="16.2" hidden="1" customHeight="1" x14ac:dyDescent="0.25">
      <c r="B131" s="85" t="s">
        <v>207</v>
      </c>
      <c r="C131" s="87"/>
      <c r="D131" s="88"/>
      <c r="E131" s="87"/>
      <c r="F131" s="86" t="s">
        <v>37</v>
      </c>
      <c r="G131" s="86" t="s">
        <v>37</v>
      </c>
      <c r="H131" s="86" t="s">
        <v>37</v>
      </c>
      <c r="I131" s="66" t="str">
        <f t="shared" si="26"/>
        <v/>
      </c>
      <c r="J131" s="66" t="str">
        <f t="shared" si="27"/>
        <v/>
      </c>
      <c r="K131" s="66" t="str">
        <f t="shared" si="28"/>
        <v/>
      </c>
      <c r="L131" s="66" t="str">
        <f t="shared" si="29"/>
        <v/>
      </c>
      <c r="M131" s="66" t="str">
        <f t="shared" si="30"/>
        <v/>
      </c>
      <c r="N131" s="66" t="str">
        <f t="shared" si="31"/>
        <v>Insufficient Information</v>
      </c>
      <c r="O131" s="66" t="str">
        <f t="shared" si="32"/>
        <v>Insufficient Information</v>
      </c>
      <c r="P131" s="63" t="str">
        <f>IF(AND(J131&lt;&gt;"",J131&lt;=10),CRFs!$C$3,"")</f>
        <v/>
      </c>
      <c r="Q131" s="63" t="str">
        <f>IF(AND(J131&lt;&gt;"",J131&gt;=6,J131&lt;=15),CRFs!$C$4,"")</f>
        <v/>
      </c>
      <c r="R131" s="63" t="str">
        <f>IF(AND(J131&lt;&gt;"",J131&gt;=11,J131&lt;=20),CRFs!$C$5,"")</f>
        <v/>
      </c>
      <c r="S131" s="63" t="str">
        <f>IF(AND(J131&lt;&gt;"",J131&gt;=16,J131&lt;=25),CRFs!$C$6,"")</f>
        <v/>
      </c>
      <c r="T131" s="63" t="str">
        <f>IF(AND(J131&lt;&gt;"",J131&gt;=21),CRFs!$C$7,"")</f>
        <v/>
      </c>
      <c r="U131" s="63" t="str">
        <f>IF(AND(J131&lt;&gt;"",J131&gt;25),CRFs!$C$8,"")</f>
        <v/>
      </c>
      <c r="V131" s="63" t="str">
        <f>IF($N131="Yes",CRFs!$C$9,"")</f>
        <v/>
      </c>
      <c r="W131" s="63" t="str">
        <f>IF($O131="Yes",CRFs!$C$10,"")</f>
        <v/>
      </c>
      <c r="X131" s="63" t="s">
        <v>37</v>
      </c>
      <c r="Y131" s="63" t="str">
        <f>IFERROR(INDEX($P131:$W131,_xlfn.AGGREGATE(15,6,(COLUMN($P131:$W131)-COLUMN($P131)+1)/($P131:$W131&lt;&gt;""),COLUMNS($Y131:Y131))),"")</f>
        <v/>
      </c>
      <c r="Z131" s="63" t="str">
        <f>IFERROR(INDEX($P131:$W131,_xlfn.AGGREGATE(15,6,(COLUMN($P131:$W131)-COLUMN($P131)+1)/($P131:$W131&lt;&gt;""),COLUMNS($Y131:Z131))),"")</f>
        <v/>
      </c>
      <c r="AA131" s="63" t="str">
        <f>IFERROR(INDEX($P131:$W131,_xlfn.AGGREGATE(15,6,(COLUMN($P131:$W131)-COLUMN($P131)+1)/($P131:$W131&lt;&gt;""),COLUMNS($Y131:AA131))),"")</f>
        <v/>
      </c>
      <c r="AB131" s="63" t="str">
        <f>IFERROR(INDEX($P131:$W131,_xlfn.AGGREGATE(15,6,(COLUMN($P131:$W131)-COLUMN($P131)+1)/($P131:$W131&lt;&gt;""),COLUMNS($Y131:AB131))),"")</f>
        <v/>
      </c>
      <c r="AC131" s="86" t="s">
        <v>37</v>
      </c>
      <c r="AD131" s="67">
        <f>IFERROR(IF(LEFT(AE131,4)*1&lt;2022,VLOOKUP(AC131,CRFs!$C$3:$D$10,2,FALSE),IF(LEFT(AE131,4)*1&gt;=2022,VLOOKUP(AC131,CRFs!$C$3:$J$10,2+MATCH(AE131,CRFs!$E$2:$J$2,0),FALSE))),0)</f>
        <v>0</v>
      </c>
      <c r="AE131" s="66" t="str">
        <f t="shared" si="33"/>
        <v/>
      </c>
      <c r="AF131" s="66" t="str">
        <f t="shared" si="34"/>
        <v/>
      </c>
      <c r="AG131" s="68">
        <f t="shared" si="35"/>
        <v>0</v>
      </c>
      <c r="AH131" s="119" t="str">
        <f t="shared" si="36"/>
        <v/>
      </c>
      <c r="AI131" s="74"/>
    </row>
    <row r="132" spans="2:35" ht="16.2" hidden="1" customHeight="1" x14ac:dyDescent="0.25">
      <c r="B132" s="85" t="s">
        <v>208</v>
      </c>
      <c r="C132" s="87"/>
      <c r="D132" s="88"/>
      <c r="E132" s="87"/>
      <c r="F132" s="86" t="s">
        <v>37</v>
      </c>
      <c r="G132" s="86" t="s">
        <v>37</v>
      </c>
      <c r="H132" s="86" t="s">
        <v>37</v>
      </c>
      <c r="I132" s="66" t="str">
        <f t="shared" si="26"/>
        <v/>
      </c>
      <c r="J132" s="66" t="str">
        <f t="shared" si="27"/>
        <v/>
      </c>
      <c r="K132" s="66" t="str">
        <f t="shared" si="28"/>
        <v/>
      </c>
      <c r="L132" s="66" t="str">
        <f t="shared" si="29"/>
        <v/>
      </c>
      <c r="M132" s="66" t="str">
        <f t="shared" si="30"/>
        <v/>
      </c>
      <c r="N132" s="66" t="str">
        <f t="shared" si="31"/>
        <v>Insufficient Information</v>
      </c>
      <c r="O132" s="66" t="str">
        <f t="shared" si="32"/>
        <v>Insufficient Information</v>
      </c>
      <c r="P132" s="63" t="str">
        <f>IF(AND(J132&lt;&gt;"",J132&lt;=10),CRFs!$C$3,"")</f>
        <v/>
      </c>
      <c r="Q132" s="63" t="str">
        <f>IF(AND(J132&lt;&gt;"",J132&gt;=6,J132&lt;=15),CRFs!$C$4,"")</f>
        <v/>
      </c>
      <c r="R132" s="63" t="str">
        <f>IF(AND(J132&lt;&gt;"",J132&gt;=11,J132&lt;=20),CRFs!$C$5,"")</f>
        <v/>
      </c>
      <c r="S132" s="63" t="str">
        <f>IF(AND(J132&lt;&gt;"",J132&gt;=16,J132&lt;=25),CRFs!$C$6,"")</f>
        <v/>
      </c>
      <c r="T132" s="63" t="str">
        <f>IF(AND(J132&lt;&gt;"",J132&gt;=21),CRFs!$C$7,"")</f>
        <v/>
      </c>
      <c r="U132" s="63" t="str">
        <f>IF(AND(J132&lt;&gt;"",J132&gt;25),CRFs!$C$8,"")</f>
        <v/>
      </c>
      <c r="V132" s="63" t="str">
        <f>IF($N132="Yes",CRFs!$C$9,"")</f>
        <v/>
      </c>
      <c r="W132" s="63" t="str">
        <f>IF($O132="Yes",CRFs!$C$10,"")</f>
        <v/>
      </c>
      <c r="X132" s="63" t="s">
        <v>37</v>
      </c>
      <c r="Y132" s="63" t="str">
        <f>IFERROR(INDEX($P132:$W132,_xlfn.AGGREGATE(15,6,(COLUMN($P132:$W132)-COLUMN($P132)+1)/($P132:$W132&lt;&gt;""),COLUMNS($Y132:Y132))),"")</f>
        <v/>
      </c>
      <c r="Z132" s="63" t="str">
        <f>IFERROR(INDEX($P132:$W132,_xlfn.AGGREGATE(15,6,(COLUMN($P132:$W132)-COLUMN($P132)+1)/($P132:$W132&lt;&gt;""),COLUMNS($Y132:Z132))),"")</f>
        <v/>
      </c>
      <c r="AA132" s="63" t="str">
        <f>IFERROR(INDEX($P132:$W132,_xlfn.AGGREGATE(15,6,(COLUMN($P132:$W132)-COLUMN($P132)+1)/($P132:$W132&lt;&gt;""),COLUMNS($Y132:AA132))),"")</f>
        <v/>
      </c>
      <c r="AB132" s="63" t="str">
        <f>IFERROR(INDEX($P132:$W132,_xlfn.AGGREGATE(15,6,(COLUMN($P132:$W132)-COLUMN($P132)+1)/($P132:$W132&lt;&gt;""),COLUMNS($Y132:AB132))),"")</f>
        <v/>
      </c>
      <c r="AC132" s="86" t="s">
        <v>37</v>
      </c>
      <c r="AD132" s="67">
        <f>IFERROR(IF(LEFT(AE132,4)*1&lt;2022,VLOOKUP(AC132,CRFs!$C$3:$D$10,2,FALSE),IF(LEFT(AE132,4)*1&gt;=2022,VLOOKUP(AC132,CRFs!$C$3:$J$10,2+MATCH(AE132,CRFs!$E$2:$J$2,0),FALSE))),0)</f>
        <v>0</v>
      </c>
      <c r="AE132" s="66" t="str">
        <f t="shared" si="33"/>
        <v/>
      </c>
      <c r="AF132" s="66" t="str">
        <f t="shared" si="34"/>
        <v/>
      </c>
      <c r="AG132" s="68">
        <f t="shared" si="35"/>
        <v>0</v>
      </c>
      <c r="AH132" s="119" t="str">
        <f t="shared" si="36"/>
        <v/>
      </c>
      <c r="AI132" s="74"/>
    </row>
    <row r="133" spans="2:35" ht="16.2" hidden="1" customHeight="1" x14ac:dyDescent="0.25">
      <c r="B133" s="85" t="s">
        <v>209</v>
      </c>
      <c r="C133" s="87"/>
      <c r="D133" s="88"/>
      <c r="E133" s="87"/>
      <c r="F133" s="86" t="s">
        <v>37</v>
      </c>
      <c r="G133" s="86" t="s">
        <v>37</v>
      </c>
      <c r="H133" s="86" t="s">
        <v>37</v>
      </c>
      <c r="I133" s="66" t="str">
        <f t="shared" si="26"/>
        <v/>
      </c>
      <c r="J133" s="66" t="str">
        <f t="shared" si="27"/>
        <v/>
      </c>
      <c r="K133" s="66" t="str">
        <f t="shared" si="28"/>
        <v/>
      </c>
      <c r="L133" s="66" t="str">
        <f t="shared" si="29"/>
        <v/>
      </c>
      <c r="M133" s="66" t="str">
        <f t="shared" si="30"/>
        <v/>
      </c>
      <c r="N133" s="66" t="str">
        <f t="shared" si="31"/>
        <v>Insufficient Information</v>
      </c>
      <c r="O133" s="66" t="str">
        <f t="shared" si="32"/>
        <v>Insufficient Information</v>
      </c>
      <c r="P133" s="63" t="str">
        <f>IF(AND(J133&lt;&gt;"",J133&lt;=10),CRFs!$C$3,"")</f>
        <v/>
      </c>
      <c r="Q133" s="63" t="str">
        <f>IF(AND(J133&lt;&gt;"",J133&gt;=6,J133&lt;=15),CRFs!$C$4,"")</f>
        <v/>
      </c>
      <c r="R133" s="63" t="str">
        <f>IF(AND(J133&lt;&gt;"",J133&gt;=11,J133&lt;=20),CRFs!$C$5,"")</f>
        <v/>
      </c>
      <c r="S133" s="63" t="str">
        <f>IF(AND(J133&lt;&gt;"",J133&gt;=16,J133&lt;=25),CRFs!$C$6,"")</f>
        <v/>
      </c>
      <c r="T133" s="63" t="str">
        <f>IF(AND(J133&lt;&gt;"",J133&gt;=21),CRFs!$C$7,"")</f>
        <v/>
      </c>
      <c r="U133" s="63" t="str">
        <f>IF(AND(J133&lt;&gt;"",J133&gt;25),CRFs!$C$8,"")</f>
        <v/>
      </c>
      <c r="V133" s="63" t="str">
        <f>IF($N133="Yes",CRFs!$C$9,"")</f>
        <v/>
      </c>
      <c r="W133" s="63" t="str">
        <f>IF($O133="Yes",CRFs!$C$10,"")</f>
        <v/>
      </c>
      <c r="X133" s="63" t="s">
        <v>37</v>
      </c>
      <c r="Y133" s="63" t="str">
        <f>IFERROR(INDEX($P133:$W133,_xlfn.AGGREGATE(15,6,(COLUMN($P133:$W133)-COLUMN($P133)+1)/($P133:$W133&lt;&gt;""),COLUMNS($Y133:Y133))),"")</f>
        <v/>
      </c>
      <c r="Z133" s="63" t="str">
        <f>IFERROR(INDEX($P133:$W133,_xlfn.AGGREGATE(15,6,(COLUMN($P133:$W133)-COLUMN($P133)+1)/($P133:$W133&lt;&gt;""),COLUMNS($Y133:Z133))),"")</f>
        <v/>
      </c>
      <c r="AA133" s="63" t="str">
        <f>IFERROR(INDEX($P133:$W133,_xlfn.AGGREGATE(15,6,(COLUMN($P133:$W133)-COLUMN($P133)+1)/($P133:$W133&lt;&gt;""),COLUMNS($Y133:AA133))),"")</f>
        <v/>
      </c>
      <c r="AB133" s="63" t="str">
        <f>IFERROR(INDEX($P133:$W133,_xlfn.AGGREGATE(15,6,(COLUMN($P133:$W133)-COLUMN($P133)+1)/($P133:$W133&lt;&gt;""),COLUMNS($Y133:AB133))),"")</f>
        <v/>
      </c>
      <c r="AC133" s="86" t="s">
        <v>37</v>
      </c>
      <c r="AD133" s="67">
        <f>IFERROR(IF(LEFT(AE133,4)*1&lt;2022,VLOOKUP(AC133,CRFs!$C$3:$D$10,2,FALSE),IF(LEFT(AE133,4)*1&gt;=2022,VLOOKUP(AC133,CRFs!$C$3:$J$10,2+MATCH(AE133,CRFs!$E$2:$J$2,0),FALSE))),0)</f>
        <v>0</v>
      </c>
      <c r="AE133" s="66" t="str">
        <f t="shared" si="33"/>
        <v/>
      </c>
      <c r="AF133" s="66" t="str">
        <f t="shared" si="34"/>
        <v/>
      </c>
      <c r="AG133" s="68">
        <f t="shared" si="35"/>
        <v>0</v>
      </c>
      <c r="AH133" s="119" t="str">
        <f t="shared" si="36"/>
        <v/>
      </c>
      <c r="AI133" s="74"/>
    </row>
    <row r="134" spans="2:35" ht="16.2" hidden="1" customHeight="1" x14ac:dyDescent="0.25">
      <c r="B134" s="85" t="s">
        <v>210</v>
      </c>
      <c r="C134" s="87"/>
      <c r="D134" s="88"/>
      <c r="E134" s="87"/>
      <c r="F134" s="86" t="s">
        <v>37</v>
      </c>
      <c r="G134" s="86" t="s">
        <v>37</v>
      </c>
      <c r="H134" s="86" t="s">
        <v>37</v>
      </c>
      <c r="I134" s="66" t="str">
        <f t="shared" si="26"/>
        <v/>
      </c>
      <c r="J134" s="66" t="str">
        <f t="shared" si="27"/>
        <v/>
      </c>
      <c r="K134" s="66" t="str">
        <f t="shared" si="28"/>
        <v/>
      </c>
      <c r="L134" s="66" t="str">
        <f t="shared" si="29"/>
        <v/>
      </c>
      <c r="M134" s="66" t="str">
        <f t="shared" si="30"/>
        <v/>
      </c>
      <c r="N134" s="66" t="str">
        <f t="shared" si="31"/>
        <v>Insufficient Information</v>
      </c>
      <c r="O134" s="66" t="str">
        <f t="shared" si="32"/>
        <v>Insufficient Information</v>
      </c>
      <c r="P134" s="63" t="str">
        <f>IF(AND(J134&lt;&gt;"",J134&lt;=10),CRFs!$C$3,"")</f>
        <v/>
      </c>
      <c r="Q134" s="63" t="str">
        <f>IF(AND(J134&lt;&gt;"",J134&gt;=6,J134&lt;=15),CRFs!$C$4,"")</f>
        <v/>
      </c>
      <c r="R134" s="63" t="str">
        <f>IF(AND(J134&lt;&gt;"",J134&gt;=11,J134&lt;=20),CRFs!$C$5,"")</f>
        <v/>
      </c>
      <c r="S134" s="63" t="str">
        <f>IF(AND(J134&lt;&gt;"",J134&gt;=16,J134&lt;=25),CRFs!$C$6,"")</f>
        <v/>
      </c>
      <c r="T134" s="63" t="str">
        <f>IF(AND(J134&lt;&gt;"",J134&gt;=21),CRFs!$C$7,"")</f>
        <v/>
      </c>
      <c r="U134" s="63" t="str">
        <f>IF(AND(J134&lt;&gt;"",J134&gt;25),CRFs!$C$8,"")</f>
        <v/>
      </c>
      <c r="V134" s="63" t="str">
        <f>IF($N134="Yes",CRFs!$C$9,"")</f>
        <v/>
      </c>
      <c r="W134" s="63" t="str">
        <f>IF($O134="Yes",CRFs!$C$10,"")</f>
        <v/>
      </c>
      <c r="X134" s="63" t="s">
        <v>37</v>
      </c>
      <c r="Y134" s="63" t="str">
        <f>IFERROR(INDEX($P134:$W134,_xlfn.AGGREGATE(15,6,(COLUMN($P134:$W134)-COLUMN($P134)+1)/($P134:$W134&lt;&gt;""),COLUMNS($Y134:Y134))),"")</f>
        <v/>
      </c>
      <c r="Z134" s="63" t="str">
        <f>IFERROR(INDEX($P134:$W134,_xlfn.AGGREGATE(15,6,(COLUMN($P134:$W134)-COLUMN($P134)+1)/($P134:$W134&lt;&gt;""),COLUMNS($Y134:Z134))),"")</f>
        <v/>
      </c>
      <c r="AA134" s="63" t="str">
        <f>IFERROR(INDEX($P134:$W134,_xlfn.AGGREGATE(15,6,(COLUMN($P134:$W134)-COLUMN($P134)+1)/($P134:$W134&lt;&gt;""),COLUMNS($Y134:AA134))),"")</f>
        <v/>
      </c>
      <c r="AB134" s="63" t="str">
        <f>IFERROR(INDEX($P134:$W134,_xlfn.AGGREGATE(15,6,(COLUMN($P134:$W134)-COLUMN($P134)+1)/($P134:$W134&lt;&gt;""),COLUMNS($Y134:AB134))),"")</f>
        <v/>
      </c>
      <c r="AC134" s="86" t="s">
        <v>37</v>
      </c>
      <c r="AD134" s="67">
        <f>IFERROR(IF(LEFT(AE134,4)*1&lt;2022,VLOOKUP(AC134,CRFs!$C$3:$D$10,2,FALSE),IF(LEFT(AE134,4)*1&gt;=2022,VLOOKUP(AC134,CRFs!$C$3:$J$10,2+MATCH(AE134,CRFs!$E$2:$J$2,0),FALSE))),0)</f>
        <v>0</v>
      </c>
      <c r="AE134" s="66" t="str">
        <f t="shared" si="33"/>
        <v/>
      </c>
      <c r="AF134" s="66" t="str">
        <f t="shared" si="34"/>
        <v/>
      </c>
      <c r="AG134" s="68">
        <f t="shared" si="35"/>
        <v>0</v>
      </c>
      <c r="AH134" s="119" t="str">
        <f t="shared" si="36"/>
        <v/>
      </c>
      <c r="AI134" s="74"/>
    </row>
    <row r="135" spans="2:35" ht="16.2" hidden="1" customHeight="1" x14ac:dyDescent="0.25">
      <c r="B135" s="85" t="s">
        <v>211</v>
      </c>
      <c r="C135" s="87"/>
      <c r="D135" s="88"/>
      <c r="E135" s="87"/>
      <c r="F135" s="86" t="s">
        <v>37</v>
      </c>
      <c r="G135" s="86" t="s">
        <v>37</v>
      </c>
      <c r="H135" s="86" t="s">
        <v>37</v>
      </c>
      <c r="I135" s="66" t="str">
        <f t="shared" si="26"/>
        <v/>
      </c>
      <c r="J135" s="66" t="str">
        <f t="shared" si="27"/>
        <v/>
      </c>
      <c r="K135" s="66" t="str">
        <f t="shared" si="28"/>
        <v/>
      </c>
      <c r="L135" s="66" t="str">
        <f t="shared" si="29"/>
        <v/>
      </c>
      <c r="M135" s="66" t="str">
        <f t="shared" si="30"/>
        <v/>
      </c>
      <c r="N135" s="66" t="str">
        <f t="shared" si="31"/>
        <v>Insufficient Information</v>
      </c>
      <c r="O135" s="66" t="str">
        <f t="shared" si="32"/>
        <v>Insufficient Information</v>
      </c>
      <c r="P135" s="63" t="str">
        <f>IF(AND(J135&lt;&gt;"",J135&lt;=10),CRFs!$C$3,"")</f>
        <v/>
      </c>
      <c r="Q135" s="63" t="str">
        <f>IF(AND(J135&lt;&gt;"",J135&gt;=6,J135&lt;=15),CRFs!$C$4,"")</f>
        <v/>
      </c>
      <c r="R135" s="63" t="str">
        <f>IF(AND(J135&lt;&gt;"",J135&gt;=11,J135&lt;=20),CRFs!$C$5,"")</f>
        <v/>
      </c>
      <c r="S135" s="63" t="str">
        <f>IF(AND(J135&lt;&gt;"",J135&gt;=16,J135&lt;=25),CRFs!$C$6,"")</f>
        <v/>
      </c>
      <c r="T135" s="63" t="str">
        <f>IF(AND(J135&lt;&gt;"",J135&gt;=21),CRFs!$C$7,"")</f>
        <v/>
      </c>
      <c r="U135" s="63" t="str">
        <f>IF(AND(J135&lt;&gt;"",J135&gt;25),CRFs!$C$8,"")</f>
        <v/>
      </c>
      <c r="V135" s="63" t="str">
        <f>IF($N135="Yes",CRFs!$C$9,"")</f>
        <v/>
      </c>
      <c r="W135" s="63" t="str">
        <f>IF($O135="Yes",CRFs!$C$10,"")</f>
        <v/>
      </c>
      <c r="X135" s="63" t="s">
        <v>37</v>
      </c>
      <c r="Y135" s="63" t="str">
        <f>IFERROR(INDEX($P135:$W135,_xlfn.AGGREGATE(15,6,(COLUMN($P135:$W135)-COLUMN($P135)+1)/($P135:$W135&lt;&gt;""),COLUMNS($Y135:Y135))),"")</f>
        <v/>
      </c>
      <c r="Z135" s="63" t="str">
        <f>IFERROR(INDEX($P135:$W135,_xlfn.AGGREGATE(15,6,(COLUMN($P135:$W135)-COLUMN($P135)+1)/($P135:$W135&lt;&gt;""),COLUMNS($Y135:Z135))),"")</f>
        <v/>
      </c>
      <c r="AA135" s="63" t="str">
        <f>IFERROR(INDEX($P135:$W135,_xlfn.AGGREGATE(15,6,(COLUMN($P135:$W135)-COLUMN($P135)+1)/($P135:$W135&lt;&gt;""),COLUMNS($Y135:AA135))),"")</f>
        <v/>
      </c>
      <c r="AB135" s="63" t="str">
        <f>IFERROR(INDEX($P135:$W135,_xlfn.AGGREGATE(15,6,(COLUMN($P135:$W135)-COLUMN($P135)+1)/($P135:$W135&lt;&gt;""),COLUMNS($Y135:AB135))),"")</f>
        <v/>
      </c>
      <c r="AC135" s="86" t="s">
        <v>37</v>
      </c>
      <c r="AD135" s="67">
        <f>IFERROR(IF(LEFT(AE135,4)*1&lt;2022,VLOOKUP(AC135,CRFs!$C$3:$D$10,2,FALSE),IF(LEFT(AE135,4)*1&gt;=2022,VLOOKUP(AC135,CRFs!$C$3:$J$10,2+MATCH(AE135,CRFs!$E$2:$J$2,0),FALSE))),0)</f>
        <v>0</v>
      </c>
      <c r="AE135" s="66" t="str">
        <f t="shared" si="33"/>
        <v/>
      </c>
      <c r="AF135" s="66" t="str">
        <f t="shared" si="34"/>
        <v/>
      </c>
      <c r="AG135" s="68">
        <f t="shared" si="35"/>
        <v>0</v>
      </c>
      <c r="AH135" s="119" t="str">
        <f t="shared" si="36"/>
        <v/>
      </c>
      <c r="AI135" s="74"/>
    </row>
    <row r="136" spans="2:35" ht="16.2" hidden="1" customHeight="1" x14ac:dyDescent="0.25">
      <c r="B136" s="85" t="s">
        <v>212</v>
      </c>
      <c r="C136" s="87"/>
      <c r="D136" s="88"/>
      <c r="E136" s="87"/>
      <c r="F136" s="86" t="s">
        <v>37</v>
      </c>
      <c r="G136" s="86" t="s">
        <v>37</v>
      </c>
      <c r="H136" s="86" t="s">
        <v>37</v>
      </c>
      <c r="I136" s="66" t="str">
        <f t="shared" si="26"/>
        <v/>
      </c>
      <c r="J136" s="66" t="str">
        <f t="shared" si="27"/>
        <v/>
      </c>
      <c r="K136" s="66" t="str">
        <f t="shared" si="28"/>
        <v/>
      </c>
      <c r="L136" s="66" t="str">
        <f t="shared" si="29"/>
        <v/>
      </c>
      <c r="M136" s="66" t="str">
        <f t="shared" si="30"/>
        <v/>
      </c>
      <c r="N136" s="66" t="str">
        <f t="shared" si="31"/>
        <v>Insufficient Information</v>
      </c>
      <c r="O136" s="66" t="str">
        <f t="shared" si="32"/>
        <v>Insufficient Information</v>
      </c>
      <c r="P136" s="63" t="str">
        <f>IF(AND(J136&lt;&gt;"",J136&lt;=10),CRFs!$C$3,"")</f>
        <v/>
      </c>
      <c r="Q136" s="63" t="str">
        <f>IF(AND(J136&lt;&gt;"",J136&gt;=6,J136&lt;=15),CRFs!$C$4,"")</f>
        <v/>
      </c>
      <c r="R136" s="63" t="str">
        <f>IF(AND(J136&lt;&gt;"",J136&gt;=11,J136&lt;=20),CRFs!$C$5,"")</f>
        <v/>
      </c>
      <c r="S136" s="63" t="str">
        <f>IF(AND(J136&lt;&gt;"",J136&gt;=16,J136&lt;=25),CRFs!$C$6,"")</f>
        <v/>
      </c>
      <c r="T136" s="63" t="str">
        <f>IF(AND(J136&lt;&gt;"",J136&gt;=21),CRFs!$C$7,"")</f>
        <v/>
      </c>
      <c r="U136" s="63" t="str">
        <f>IF(AND(J136&lt;&gt;"",J136&gt;25),CRFs!$C$8,"")</f>
        <v/>
      </c>
      <c r="V136" s="63" t="str">
        <f>IF($N136="Yes",CRFs!$C$9,"")</f>
        <v/>
      </c>
      <c r="W136" s="63" t="str">
        <f>IF($O136="Yes",CRFs!$C$10,"")</f>
        <v/>
      </c>
      <c r="X136" s="63" t="s">
        <v>37</v>
      </c>
      <c r="Y136" s="63" t="str">
        <f>IFERROR(INDEX($P136:$W136,_xlfn.AGGREGATE(15,6,(COLUMN($P136:$W136)-COLUMN($P136)+1)/($P136:$W136&lt;&gt;""),COLUMNS($Y136:Y136))),"")</f>
        <v/>
      </c>
      <c r="Z136" s="63" t="str">
        <f>IFERROR(INDEX($P136:$W136,_xlfn.AGGREGATE(15,6,(COLUMN($P136:$W136)-COLUMN($P136)+1)/($P136:$W136&lt;&gt;""),COLUMNS($Y136:Z136))),"")</f>
        <v/>
      </c>
      <c r="AA136" s="63" t="str">
        <f>IFERROR(INDEX($P136:$W136,_xlfn.AGGREGATE(15,6,(COLUMN($P136:$W136)-COLUMN($P136)+1)/($P136:$W136&lt;&gt;""),COLUMNS($Y136:AA136))),"")</f>
        <v/>
      </c>
      <c r="AB136" s="63" t="str">
        <f>IFERROR(INDEX($P136:$W136,_xlfn.AGGREGATE(15,6,(COLUMN($P136:$W136)-COLUMN($P136)+1)/($P136:$W136&lt;&gt;""),COLUMNS($Y136:AB136))),"")</f>
        <v/>
      </c>
      <c r="AC136" s="86" t="s">
        <v>37</v>
      </c>
      <c r="AD136" s="67">
        <f>IFERROR(IF(LEFT(AE136,4)*1&lt;2022,VLOOKUP(AC136,CRFs!$C$3:$D$10,2,FALSE),IF(LEFT(AE136,4)*1&gt;=2022,VLOOKUP(AC136,CRFs!$C$3:$J$10,2+MATCH(AE136,CRFs!$E$2:$J$2,0),FALSE))),0)</f>
        <v>0</v>
      </c>
      <c r="AE136" s="66" t="str">
        <f t="shared" si="33"/>
        <v/>
      </c>
      <c r="AF136" s="66" t="str">
        <f t="shared" si="34"/>
        <v/>
      </c>
      <c r="AG136" s="68">
        <f t="shared" si="35"/>
        <v>0</v>
      </c>
      <c r="AH136" s="119" t="str">
        <f t="shared" si="36"/>
        <v/>
      </c>
      <c r="AI136" s="74"/>
    </row>
    <row r="137" spans="2:35" ht="16.2" hidden="1" customHeight="1" x14ac:dyDescent="0.25">
      <c r="B137" s="85" t="s">
        <v>213</v>
      </c>
      <c r="C137" s="87"/>
      <c r="D137" s="88"/>
      <c r="E137" s="87"/>
      <c r="F137" s="86" t="s">
        <v>37</v>
      </c>
      <c r="G137" s="86" t="s">
        <v>37</v>
      </c>
      <c r="H137" s="86" t="s">
        <v>37</v>
      </c>
      <c r="I137" s="66" t="str">
        <f t="shared" si="26"/>
        <v/>
      </c>
      <c r="J137" s="66" t="str">
        <f t="shared" si="27"/>
        <v/>
      </c>
      <c r="K137" s="66" t="str">
        <f t="shared" si="28"/>
        <v/>
      </c>
      <c r="L137" s="66" t="str">
        <f t="shared" si="29"/>
        <v/>
      </c>
      <c r="M137" s="66" t="str">
        <f t="shared" si="30"/>
        <v/>
      </c>
      <c r="N137" s="66" t="str">
        <f t="shared" si="31"/>
        <v>Insufficient Information</v>
      </c>
      <c r="O137" s="66" t="str">
        <f t="shared" si="32"/>
        <v>Insufficient Information</v>
      </c>
      <c r="P137" s="63" t="str">
        <f>IF(AND(J137&lt;&gt;"",J137&lt;=10),CRFs!$C$3,"")</f>
        <v/>
      </c>
      <c r="Q137" s="63" t="str">
        <f>IF(AND(J137&lt;&gt;"",J137&gt;=6,J137&lt;=15),CRFs!$C$4,"")</f>
        <v/>
      </c>
      <c r="R137" s="63" t="str">
        <f>IF(AND(J137&lt;&gt;"",J137&gt;=11,J137&lt;=20),CRFs!$C$5,"")</f>
        <v/>
      </c>
      <c r="S137" s="63" t="str">
        <f>IF(AND(J137&lt;&gt;"",J137&gt;=16,J137&lt;=25),CRFs!$C$6,"")</f>
        <v/>
      </c>
      <c r="T137" s="63" t="str">
        <f>IF(AND(J137&lt;&gt;"",J137&gt;=21),CRFs!$C$7,"")</f>
        <v/>
      </c>
      <c r="U137" s="63" t="str">
        <f>IF(AND(J137&lt;&gt;"",J137&gt;25),CRFs!$C$8,"")</f>
        <v/>
      </c>
      <c r="V137" s="63" t="str">
        <f>IF($N137="Yes",CRFs!$C$9,"")</f>
        <v/>
      </c>
      <c r="W137" s="63" t="str">
        <f>IF($O137="Yes",CRFs!$C$10,"")</f>
        <v/>
      </c>
      <c r="X137" s="63" t="s">
        <v>37</v>
      </c>
      <c r="Y137" s="63" t="str">
        <f>IFERROR(INDEX($P137:$W137,_xlfn.AGGREGATE(15,6,(COLUMN($P137:$W137)-COLUMN($P137)+1)/($P137:$W137&lt;&gt;""),COLUMNS($Y137:Y137))),"")</f>
        <v/>
      </c>
      <c r="Z137" s="63" t="str">
        <f>IFERROR(INDEX($P137:$W137,_xlfn.AGGREGATE(15,6,(COLUMN($P137:$W137)-COLUMN($P137)+1)/($P137:$W137&lt;&gt;""),COLUMNS($Y137:Z137))),"")</f>
        <v/>
      </c>
      <c r="AA137" s="63" t="str">
        <f>IFERROR(INDEX($P137:$W137,_xlfn.AGGREGATE(15,6,(COLUMN($P137:$W137)-COLUMN($P137)+1)/($P137:$W137&lt;&gt;""),COLUMNS($Y137:AA137))),"")</f>
        <v/>
      </c>
      <c r="AB137" s="63" t="str">
        <f>IFERROR(INDEX($P137:$W137,_xlfn.AGGREGATE(15,6,(COLUMN($P137:$W137)-COLUMN($P137)+1)/($P137:$W137&lt;&gt;""),COLUMNS($Y137:AB137))),"")</f>
        <v/>
      </c>
      <c r="AC137" s="86" t="s">
        <v>37</v>
      </c>
      <c r="AD137" s="67">
        <f>IFERROR(IF(LEFT(AE137,4)*1&lt;2022,VLOOKUP(AC137,CRFs!$C$3:$D$10,2,FALSE),IF(LEFT(AE137,4)*1&gt;=2022,VLOOKUP(AC137,CRFs!$C$3:$J$10,2+MATCH(AE137,CRFs!$E$2:$J$2,0),FALSE))),0)</f>
        <v>0</v>
      </c>
      <c r="AE137" s="66" t="str">
        <f t="shared" si="33"/>
        <v/>
      </c>
      <c r="AF137" s="66" t="str">
        <f t="shared" si="34"/>
        <v/>
      </c>
      <c r="AG137" s="68">
        <f t="shared" si="35"/>
        <v>0</v>
      </c>
      <c r="AH137" s="119" t="str">
        <f t="shared" si="36"/>
        <v/>
      </c>
      <c r="AI137" s="74"/>
    </row>
    <row r="138" spans="2:35" ht="16.2" hidden="1" customHeight="1" x14ac:dyDescent="0.25">
      <c r="B138" s="85" t="s">
        <v>214</v>
      </c>
      <c r="C138" s="87"/>
      <c r="D138" s="88"/>
      <c r="E138" s="87"/>
      <c r="F138" s="86" t="s">
        <v>37</v>
      </c>
      <c r="G138" s="86" t="s">
        <v>37</v>
      </c>
      <c r="H138" s="86" t="s">
        <v>37</v>
      </c>
      <c r="I138" s="66" t="str">
        <f t="shared" si="26"/>
        <v/>
      </c>
      <c r="J138" s="66" t="str">
        <f t="shared" si="27"/>
        <v/>
      </c>
      <c r="K138" s="66" t="str">
        <f t="shared" si="28"/>
        <v/>
      </c>
      <c r="L138" s="66" t="str">
        <f t="shared" si="29"/>
        <v/>
      </c>
      <c r="M138" s="66" t="str">
        <f t="shared" si="30"/>
        <v/>
      </c>
      <c r="N138" s="66" t="str">
        <f t="shared" si="31"/>
        <v>Insufficient Information</v>
      </c>
      <c r="O138" s="66" t="str">
        <f t="shared" si="32"/>
        <v>Insufficient Information</v>
      </c>
      <c r="P138" s="63" t="str">
        <f>IF(AND(J138&lt;&gt;"",J138&lt;=10),CRFs!$C$3,"")</f>
        <v/>
      </c>
      <c r="Q138" s="63" t="str">
        <f>IF(AND(J138&lt;&gt;"",J138&gt;=6,J138&lt;=15),CRFs!$C$4,"")</f>
        <v/>
      </c>
      <c r="R138" s="63" t="str">
        <f>IF(AND(J138&lt;&gt;"",J138&gt;=11,J138&lt;=20),CRFs!$C$5,"")</f>
        <v/>
      </c>
      <c r="S138" s="63" t="str">
        <f>IF(AND(J138&lt;&gt;"",J138&gt;=16,J138&lt;=25),CRFs!$C$6,"")</f>
        <v/>
      </c>
      <c r="T138" s="63" t="str">
        <f>IF(AND(J138&lt;&gt;"",J138&gt;=21),CRFs!$C$7,"")</f>
        <v/>
      </c>
      <c r="U138" s="63" t="str">
        <f>IF(AND(J138&lt;&gt;"",J138&gt;25),CRFs!$C$8,"")</f>
        <v/>
      </c>
      <c r="V138" s="63" t="str">
        <f>IF($N138="Yes",CRFs!$C$9,"")</f>
        <v/>
      </c>
      <c r="W138" s="63" t="str">
        <f>IF($O138="Yes",CRFs!$C$10,"")</f>
        <v/>
      </c>
      <c r="X138" s="63" t="s">
        <v>37</v>
      </c>
      <c r="Y138" s="63" t="str">
        <f>IFERROR(INDEX($P138:$W138,_xlfn.AGGREGATE(15,6,(COLUMN($P138:$W138)-COLUMN($P138)+1)/($P138:$W138&lt;&gt;""),COLUMNS($Y138:Y138))),"")</f>
        <v/>
      </c>
      <c r="Z138" s="63" t="str">
        <f>IFERROR(INDEX($P138:$W138,_xlfn.AGGREGATE(15,6,(COLUMN($P138:$W138)-COLUMN($P138)+1)/($P138:$W138&lt;&gt;""),COLUMNS($Y138:Z138))),"")</f>
        <v/>
      </c>
      <c r="AA138" s="63" t="str">
        <f>IFERROR(INDEX($P138:$W138,_xlfn.AGGREGATE(15,6,(COLUMN($P138:$W138)-COLUMN($P138)+1)/($P138:$W138&lt;&gt;""),COLUMNS($Y138:AA138))),"")</f>
        <v/>
      </c>
      <c r="AB138" s="63" t="str">
        <f>IFERROR(INDEX($P138:$W138,_xlfn.AGGREGATE(15,6,(COLUMN($P138:$W138)-COLUMN($P138)+1)/($P138:$W138&lt;&gt;""),COLUMNS($Y138:AB138))),"")</f>
        <v/>
      </c>
      <c r="AC138" s="86" t="s">
        <v>37</v>
      </c>
      <c r="AD138" s="67">
        <f>IFERROR(IF(LEFT(AE138,4)*1&lt;2022,VLOOKUP(AC138,CRFs!$C$3:$D$10,2,FALSE),IF(LEFT(AE138,4)*1&gt;=2022,VLOOKUP(AC138,CRFs!$C$3:$J$10,2+MATCH(AE138,CRFs!$E$2:$J$2,0),FALSE))),0)</f>
        <v>0</v>
      </c>
      <c r="AE138" s="66" t="str">
        <f t="shared" si="33"/>
        <v/>
      </c>
      <c r="AF138" s="66" t="str">
        <f t="shared" si="34"/>
        <v/>
      </c>
      <c r="AG138" s="68">
        <f t="shared" si="35"/>
        <v>0</v>
      </c>
      <c r="AH138" s="119" t="str">
        <f t="shared" si="36"/>
        <v/>
      </c>
      <c r="AI138" s="74"/>
    </row>
    <row r="139" spans="2:35" ht="16.2" hidden="1" customHeight="1" x14ac:dyDescent="0.25">
      <c r="B139" s="85" t="s">
        <v>215</v>
      </c>
      <c r="C139" s="87"/>
      <c r="D139" s="88"/>
      <c r="E139" s="87"/>
      <c r="F139" s="86" t="s">
        <v>37</v>
      </c>
      <c r="G139" s="86" t="s">
        <v>37</v>
      </c>
      <c r="H139" s="86" t="s">
        <v>37</v>
      </c>
      <c r="I139" s="66" t="str">
        <f t="shared" si="26"/>
        <v/>
      </c>
      <c r="J139" s="66" t="str">
        <f t="shared" si="27"/>
        <v/>
      </c>
      <c r="K139" s="66" t="str">
        <f t="shared" si="28"/>
        <v/>
      </c>
      <c r="L139" s="66" t="str">
        <f t="shared" si="29"/>
        <v/>
      </c>
      <c r="M139" s="66" t="str">
        <f t="shared" si="30"/>
        <v/>
      </c>
      <c r="N139" s="66" t="str">
        <f t="shared" si="31"/>
        <v>Insufficient Information</v>
      </c>
      <c r="O139" s="66" t="str">
        <f t="shared" si="32"/>
        <v>Insufficient Information</v>
      </c>
      <c r="P139" s="63" t="str">
        <f>IF(AND(J139&lt;&gt;"",J139&lt;=10),CRFs!$C$3,"")</f>
        <v/>
      </c>
      <c r="Q139" s="63" t="str">
        <f>IF(AND(J139&lt;&gt;"",J139&gt;=6,J139&lt;=15),CRFs!$C$4,"")</f>
        <v/>
      </c>
      <c r="R139" s="63" t="str">
        <f>IF(AND(J139&lt;&gt;"",J139&gt;=11,J139&lt;=20),CRFs!$C$5,"")</f>
        <v/>
      </c>
      <c r="S139" s="63" t="str">
        <f>IF(AND(J139&lt;&gt;"",J139&gt;=16,J139&lt;=25),CRFs!$C$6,"")</f>
        <v/>
      </c>
      <c r="T139" s="63" t="str">
        <f>IF(AND(J139&lt;&gt;"",J139&gt;=21),CRFs!$C$7,"")</f>
        <v/>
      </c>
      <c r="U139" s="63" t="str">
        <f>IF(AND(J139&lt;&gt;"",J139&gt;25),CRFs!$C$8,"")</f>
        <v/>
      </c>
      <c r="V139" s="63" t="str">
        <f>IF($N139="Yes",CRFs!$C$9,"")</f>
        <v/>
      </c>
      <c r="W139" s="63" t="str">
        <f>IF($O139="Yes",CRFs!$C$10,"")</f>
        <v/>
      </c>
      <c r="X139" s="63" t="s">
        <v>37</v>
      </c>
      <c r="Y139" s="63" t="str">
        <f>IFERROR(INDEX($P139:$W139,_xlfn.AGGREGATE(15,6,(COLUMN($P139:$W139)-COLUMN($P139)+1)/($P139:$W139&lt;&gt;""),COLUMNS($Y139:Y139))),"")</f>
        <v/>
      </c>
      <c r="Z139" s="63" t="str">
        <f>IFERROR(INDEX($P139:$W139,_xlfn.AGGREGATE(15,6,(COLUMN($P139:$W139)-COLUMN($P139)+1)/($P139:$W139&lt;&gt;""),COLUMNS($Y139:Z139))),"")</f>
        <v/>
      </c>
      <c r="AA139" s="63" t="str">
        <f>IFERROR(INDEX($P139:$W139,_xlfn.AGGREGATE(15,6,(COLUMN($P139:$W139)-COLUMN($P139)+1)/($P139:$W139&lt;&gt;""),COLUMNS($Y139:AA139))),"")</f>
        <v/>
      </c>
      <c r="AB139" s="63" t="str">
        <f>IFERROR(INDEX($P139:$W139,_xlfn.AGGREGATE(15,6,(COLUMN($P139:$W139)-COLUMN($P139)+1)/($P139:$W139&lt;&gt;""),COLUMNS($Y139:AB139))),"")</f>
        <v/>
      </c>
      <c r="AC139" s="86" t="s">
        <v>37</v>
      </c>
      <c r="AD139" s="67">
        <f>IFERROR(IF(LEFT(AE139,4)*1&lt;2022,VLOOKUP(AC139,CRFs!$C$3:$D$10,2,FALSE),IF(LEFT(AE139,4)*1&gt;=2022,VLOOKUP(AC139,CRFs!$C$3:$J$10,2+MATCH(AE139,CRFs!$E$2:$J$2,0),FALSE))),0)</f>
        <v>0</v>
      </c>
      <c r="AE139" s="66" t="str">
        <f t="shared" si="33"/>
        <v/>
      </c>
      <c r="AF139" s="66" t="str">
        <f t="shared" si="34"/>
        <v/>
      </c>
      <c r="AG139" s="68">
        <f t="shared" si="35"/>
        <v>0</v>
      </c>
      <c r="AH139" s="119" t="str">
        <f t="shared" si="36"/>
        <v/>
      </c>
      <c r="AI139" s="74"/>
    </row>
    <row r="140" spans="2:35" ht="16.2" hidden="1" customHeight="1" x14ac:dyDescent="0.25">
      <c r="B140" s="85" t="s">
        <v>216</v>
      </c>
      <c r="C140" s="87"/>
      <c r="D140" s="88"/>
      <c r="E140" s="87"/>
      <c r="F140" s="86" t="s">
        <v>37</v>
      </c>
      <c r="G140" s="86" t="s">
        <v>37</v>
      </c>
      <c r="H140" s="86" t="s">
        <v>37</v>
      </c>
      <c r="I140" s="66" t="str">
        <f t="shared" si="26"/>
        <v/>
      </c>
      <c r="J140" s="66" t="str">
        <f t="shared" si="27"/>
        <v/>
      </c>
      <c r="K140" s="66" t="str">
        <f t="shared" si="28"/>
        <v/>
      </c>
      <c r="L140" s="66" t="str">
        <f t="shared" si="29"/>
        <v/>
      </c>
      <c r="M140" s="66" t="str">
        <f t="shared" si="30"/>
        <v/>
      </c>
      <c r="N140" s="66" t="str">
        <f t="shared" si="31"/>
        <v>Insufficient Information</v>
      </c>
      <c r="O140" s="66" t="str">
        <f t="shared" si="32"/>
        <v>Insufficient Information</v>
      </c>
      <c r="P140" s="63" t="str">
        <f>IF(AND(J140&lt;&gt;"",J140&lt;=10),CRFs!$C$3,"")</f>
        <v/>
      </c>
      <c r="Q140" s="63" t="str">
        <f>IF(AND(J140&lt;&gt;"",J140&gt;=6,J140&lt;=15),CRFs!$C$4,"")</f>
        <v/>
      </c>
      <c r="R140" s="63" t="str">
        <f>IF(AND(J140&lt;&gt;"",J140&gt;=11,J140&lt;=20),CRFs!$C$5,"")</f>
        <v/>
      </c>
      <c r="S140" s="63" t="str">
        <f>IF(AND(J140&lt;&gt;"",J140&gt;=16,J140&lt;=25),CRFs!$C$6,"")</f>
        <v/>
      </c>
      <c r="T140" s="63" t="str">
        <f>IF(AND(J140&lt;&gt;"",J140&gt;=21),CRFs!$C$7,"")</f>
        <v/>
      </c>
      <c r="U140" s="63" t="str">
        <f>IF(AND(J140&lt;&gt;"",J140&gt;25),CRFs!$C$8,"")</f>
        <v/>
      </c>
      <c r="V140" s="63" t="str">
        <f>IF($N140="Yes",CRFs!$C$9,"")</f>
        <v/>
      </c>
      <c r="W140" s="63" t="str">
        <f>IF($O140="Yes",CRFs!$C$10,"")</f>
        <v/>
      </c>
      <c r="X140" s="63" t="s">
        <v>37</v>
      </c>
      <c r="Y140" s="63" t="str">
        <f>IFERROR(INDEX($P140:$W140,_xlfn.AGGREGATE(15,6,(COLUMN($P140:$W140)-COLUMN($P140)+1)/($P140:$W140&lt;&gt;""),COLUMNS($Y140:Y140))),"")</f>
        <v/>
      </c>
      <c r="Z140" s="63" t="str">
        <f>IFERROR(INDEX($P140:$W140,_xlfn.AGGREGATE(15,6,(COLUMN($P140:$W140)-COLUMN($P140)+1)/($P140:$W140&lt;&gt;""),COLUMNS($Y140:Z140))),"")</f>
        <v/>
      </c>
      <c r="AA140" s="63" t="str">
        <f>IFERROR(INDEX($P140:$W140,_xlfn.AGGREGATE(15,6,(COLUMN($P140:$W140)-COLUMN($P140)+1)/($P140:$W140&lt;&gt;""),COLUMNS($Y140:AA140))),"")</f>
        <v/>
      </c>
      <c r="AB140" s="63" t="str">
        <f>IFERROR(INDEX($P140:$W140,_xlfn.AGGREGATE(15,6,(COLUMN($P140:$W140)-COLUMN($P140)+1)/($P140:$W140&lt;&gt;""),COLUMNS($Y140:AB140))),"")</f>
        <v/>
      </c>
      <c r="AC140" s="86" t="s">
        <v>37</v>
      </c>
      <c r="AD140" s="67">
        <f>IFERROR(IF(LEFT(AE140,4)*1&lt;2022,VLOOKUP(AC140,CRFs!$C$3:$D$10,2,FALSE),IF(LEFT(AE140,4)*1&gt;=2022,VLOOKUP(AC140,CRFs!$C$3:$J$10,2+MATCH(AE140,CRFs!$E$2:$J$2,0),FALSE))),0)</f>
        <v>0</v>
      </c>
      <c r="AE140" s="66" t="str">
        <f t="shared" si="33"/>
        <v/>
      </c>
      <c r="AF140" s="66" t="str">
        <f t="shared" si="34"/>
        <v/>
      </c>
      <c r="AG140" s="68">
        <f t="shared" si="35"/>
        <v>0</v>
      </c>
      <c r="AH140" s="119" t="str">
        <f t="shared" si="36"/>
        <v/>
      </c>
      <c r="AI140" s="74"/>
    </row>
    <row r="141" spans="2:35" ht="16.2" hidden="1" customHeight="1" x14ac:dyDescent="0.25">
      <c r="B141" s="85" t="s">
        <v>217</v>
      </c>
      <c r="C141" s="87"/>
      <c r="D141" s="88"/>
      <c r="E141" s="87"/>
      <c r="F141" s="86" t="s">
        <v>37</v>
      </c>
      <c r="G141" s="86" t="s">
        <v>37</v>
      </c>
      <c r="H141" s="86" t="s">
        <v>37</v>
      </c>
      <c r="I141" s="66" t="str">
        <f t="shared" si="26"/>
        <v/>
      </c>
      <c r="J141" s="66" t="str">
        <f t="shared" si="27"/>
        <v/>
      </c>
      <c r="K141" s="66" t="str">
        <f t="shared" si="28"/>
        <v/>
      </c>
      <c r="L141" s="66" t="str">
        <f t="shared" si="29"/>
        <v/>
      </c>
      <c r="M141" s="66" t="str">
        <f t="shared" si="30"/>
        <v/>
      </c>
      <c r="N141" s="66" t="str">
        <f t="shared" si="31"/>
        <v>Insufficient Information</v>
      </c>
      <c r="O141" s="66" t="str">
        <f t="shared" si="32"/>
        <v>Insufficient Information</v>
      </c>
      <c r="P141" s="63" t="str">
        <f>IF(AND(J141&lt;&gt;"",J141&lt;=10),CRFs!$C$3,"")</f>
        <v/>
      </c>
      <c r="Q141" s="63" t="str">
        <f>IF(AND(J141&lt;&gt;"",J141&gt;=6,J141&lt;=15),CRFs!$C$4,"")</f>
        <v/>
      </c>
      <c r="R141" s="63" t="str">
        <f>IF(AND(J141&lt;&gt;"",J141&gt;=11,J141&lt;=20),CRFs!$C$5,"")</f>
        <v/>
      </c>
      <c r="S141" s="63" t="str">
        <f>IF(AND(J141&lt;&gt;"",J141&gt;=16,J141&lt;=25),CRFs!$C$6,"")</f>
        <v/>
      </c>
      <c r="T141" s="63" t="str">
        <f>IF(AND(J141&lt;&gt;"",J141&gt;=21),CRFs!$C$7,"")</f>
        <v/>
      </c>
      <c r="U141" s="63" t="str">
        <f>IF(AND(J141&lt;&gt;"",J141&gt;25),CRFs!$C$8,"")</f>
        <v/>
      </c>
      <c r="V141" s="63" t="str">
        <f>IF($N141="Yes",CRFs!$C$9,"")</f>
        <v/>
      </c>
      <c r="W141" s="63" t="str">
        <f>IF($O141="Yes",CRFs!$C$10,"")</f>
        <v/>
      </c>
      <c r="X141" s="63" t="s">
        <v>37</v>
      </c>
      <c r="Y141" s="63" t="str">
        <f>IFERROR(INDEX($P141:$W141,_xlfn.AGGREGATE(15,6,(COLUMN($P141:$W141)-COLUMN($P141)+1)/($P141:$W141&lt;&gt;""),COLUMNS($Y141:Y141))),"")</f>
        <v/>
      </c>
      <c r="Z141" s="63" t="str">
        <f>IFERROR(INDEX($P141:$W141,_xlfn.AGGREGATE(15,6,(COLUMN($P141:$W141)-COLUMN($P141)+1)/($P141:$W141&lt;&gt;""),COLUMNS($Y141:Z141))),"")</f>
        <v/>
      </c>
      <c r="AA141" s="63" t="str">
        <f>IFERROR(INDEX($P141:$W141,_xlfn.AGGREGATE(15,6,(COLUMN($P141:$W141)-COLUMN($P141)+1)/($P141:$W141&lt;&gt;""),COLUMNS($Y141:AA141))),"")</f>
        <v/>
      </c>
      <c r="AB141" s="63" t="str">
        <f>IFERROR(INDEX($P141:$W141,_xlfn.AGGREGATE(15,6,(COLUMN($P141:$W141)-COLUMN($P141)+1)/($P141:$W141&lt;&gt;""),COLUMNS($Y141:AB141))),"")</f>
        <v/>
      </c>
      <c r="AC141" s="86" t="s">
        <v>37</v>
      </c>
      <c r="AD141" s="67">
        <f>IFERROR(IF(LEFT(AE141,4)*1&lt;2022,VLOOKUP(AC141,CRFs!$C$3:$D$10,2,FALSE),IF(LEFT(AE141,4)*1&gt;=2022,VLOOKUP(AC141,CRFs!$C$3:$J$10,2+MATCH(AE141,CRFs!$E$2:$J$2,0),FALSE))),0)</f>
        <v>0</v>
      </c>
      <c r="AE141" s="66" t="str">
        <f t="shared" si="33"/>
        <v/>
      </c>
      <c r="AF141" s="66" t="str">
        <f t="shared" si="34"/>
        <v/>
      </c>
      <c r="AG141" s="68">
        <f t="shared" si="35"/>
        <v>0</v>
      </c>
      <c r="AH141" s="119" t="str">
        <f t="shared" si="36"/>
        <v/>
      </c>
      <c r="AI141" s="74"/>
    </row>
    <row r="142" spans="2:35" ht="16.2" hidden="1" customHeight="1" x14ac:dyDescent="0.25">
      <c r="B142" s="85" t="s">
        <v>218</v>
      </c>
      <c r="C142" s="87"/>
      <c r="D142" s="88"/>
      <c r="E142" s="87"/>
      <c r="F142" s="86" t="s">
        <v>37</v>
      </c>
      <c r="G142" s="86" t="s">
        <v>37</v>
      </c>
      <c r="H142" s="86" t="s">
        <v>37</v>
      </c>
      <c r="I142" s="66" t="str">
        <f t="shared" si="26"/>
        <v/>
      </c>
      <c r="J142" s="66" t="str">
        <f t="shared" si="27"/>
        <v/>
      </c>
      <c r="K142" s="66" t="str">
        <f t="shared" si="28"/>
        <v/>
      </c>
      <c r="L142" s="66" t="str">
        <f t="shared" si="29"/>
        <v/>
      </c>
      <c r="M142" s="66" t="str">
        <f t="shared" si="30"/>
        <v/>
      </c>
      <c r="N142" s="66" t="str">
        <f t="shared" si="31"/>
        <v>Insufficient Information</v>
      </c>
      <c r="O142" s="66" t="str">
        <f t="shared" si="32"/>
        <v>Insufficient Information</v>
      </c>
      <c r="P142" s="63" t="str">
        <f>IF(AND(J142&lt;&gt;"",J142&lt;=10),CRFs!$C$3,"")</f>
        <v/>
      </c>
      <c r="Q142" s="63" t="str">
        <f>IF(AND(J142&lt;&gt;"",J142&gt;=6,J142&lt;=15),CRFs!$C$4,"")</f>
        <v/>
      </c>
      <c r="R142" s="63" t="str">
        <f>IF(AND(J142&lt;&gt;"",J142&gt;=11,J142&lt;=20),CRFs!$C$5,"")</f>
        <v/>
      </c>
      <c r="S142" s="63" t="str">
        <f>IF(AND(J142&lt;&gt;"",J142&gt;=16,J142&lt;=25),CRFs!$C$6,"")</f>
        <v/>
      </c>
      <c r="T142" s="63" t="str">
        <f>IF(AND(J142&lt;&gt;"",J142&gt;=21),CRFs!$C$7,"")</f>
        <v/>
      </c>
      <c r="U142" s="63" t="str">
        <f>IF(AND(J142&lt;&gt;"",J142&gt;25),CRFs!$C$8,"")</f>
        <v/>
      </c>
      <c r="V142" s="63" t="str">
        <f>IF($N142="Yes",CRFs!$C$9,"")</f>
        <v/>
      </c>
      <c r="W142" s="63" t="str">
        <f>IF($O142="Yes",CRFs!$C$10,"")</f>
        <v/>
      </c>
      <c r="X142" s="63" t="s">
        <v>37</v>
      </c>
      <c r="Y142" s="63" t="str">
        <f>IFERROR(INDEX($P142:$W142,_xlfn.AGGREGATE(15,6,(COLUMN($P142:$W142)-COLUMN($P142)+1)/($P142:$W142&lt;&gt;""),COLUMNS($Y142:Y142))),"")</f>
        <v/>
      </c>
      <c r="Z142" s="63" t="str">
        <f>IFERROR(INDEX($P142:$W142,_xlfn.AGGREGATE(15,6,(COLUMN($P142:$W142)-COLUMN($P142)+1)/($P142:$W142&lt;&gt;""),COLUMNS($Y142:Z142))),"")</f>
        <v/>
      </c>
      <c r="AA142" s="63" t="str">
        <f>IFERROR(INDEX($P142:$W142,_xlfn.AGGREGATE(15,6,(COLUMN($P142:$W142)-COLUMN($P142)+1)/($P142:$W142&lt;&gt;""),COLUMNS($Y142:AA142))),"")</f>
        <v/>
      </c>
      <c r="AB142" s="63" t="str">
        <f>IFERROR(INDEX($P142:$W142,_xlfn.AGGREGATE(15,6,(COLUMN($P142:$W142)-COLUMN($P142)+1)/($P142:$W142&lt;&gt;""),COLUMNS($Y142:AB142))),"")</f>
        <v/>
      </c>
      <c r="AC142" s="86" t="s">
        <v>37</v>
      </c>
      <c r="AD142" s="67">
        <f>IFERROR(IF(LEFT(AE142,4)*1&lt;2022,VLOOKUP(AC142,CRFs!$C$3:$D$10,2,FALSE),IF(LEFT(AE142,4)*1&gt;=2022,VLOOKUP(AC142,CRFs!$C$3:$J$10,2+MATCH(AE142,CRFs!$E$2:$J$2,0),FALSE))),0)</f>
        <v>0</v>
      </c>
      <c r="AE142" s="66" t="str">
        <f t="shared" si="33"/>
        <v/>
      </c>
      <c r="AF142" s="66" t="str">
        <f t="shared" si="34"/>
        <v/>
      </c>
      <c r="AG142" s="68">
        <f t="shared" si="35"/>
        <v>0</v>
      </c>
      <c r="AH142" s="119" t="str">
        <f t="shared" si="36"/>
        <v/>
      </c>
      <c r="AI142" s="74"/>
    </row>
    <row r="143" spans="2:35" ht="16.2" hidden="1" customHeight="1" x14ac:dyDescent="0.25">
      <c r="B143" s="85" t="s">
        <v>219</v>
      </c>
      <c r="C143" s="87"/>
      <c r="D143" s="88"/>
      <c r="E143" s="87"/>
      <c r="F143" s="86" t="s">
        <v>37</v>
      </c>
      <c r="G143" s="86" t="s">
        <v>37</v>
      </c>
      <c r="H143" s="86" t="s">
        <v>37</v>
      </c>
      <c r="I143" s="66" t="str">
        <f t="shared" si="26"/>
        <v/>
      </c>
      <c r="J143" s="66" t="str">
        <f t="shared" si="27"/>
        <v/>
      </c>
      <c r="K143" s="66" t="str">
        <f t="shared" si="28"/>
        <v/>
      </c>
      <c r="L143" s="66" t="str">
        <f t="shared" si="29"/>
        <v/>
      </c>
      <c r="M143" s="66" t="str">
        <f t="shared" si="30"/>
        <v/>
      </c>
      <c r="N143" s="66" t="str">
        <f t="shared" si="31"/>
        <v>Insufficient Information</v>
      </c>
      <c r="O143" s="66" t="str">
        <f t="shared" si="32"/>
        <v>Insufficient Information</v>
      </c>
      <c r="P143" s="63" t="str">
        <f>IF(AND(J143&lt;&gt;"",J143&lt;=10),CRFs!$C$3,"")</f>
        <v/>
      </c>
      <c r="Q143" s="63" t="str">
        <f>IF(AND(J143&lt;&gt;"",J143&gt;=6,J143&lt;=15),CRFs!$C$4,"")</f>
        <v/>
      </c>
      <c r="R143" s="63" t="str">
        <f>IF(AND(J143&lt;&gt;"",J143&gt;=11,J143&lt;=20),CRFs!$C$5,"")</f>
        <v/>
      </c>
      <c r="S143" s="63" t="str">
        <f>IF(AND(J143&lt;&gt;"",J143&gt;=16,J143&lt;=25),CRFs!$C$6,"")</f>
        <v/>
      </c>
      <c r="T143" s="63" t="str">
        <f>IF(AND(J143&lt;&gt;"",J143&gt;=21),CRFs!$C$7,"")</f>
        <v/>
      </c>
      <c r="U143" s="63" t="str">
        <f>IF(AND(J143&lt;&gt;"",J143&gt;25),CRFs!$C$8,"")</f>
        <v/>
      </c>
      <c r="V143" s="63" t="str">
        <f>IF($N143="Yes",CRFs!$C$9,"")</f>
        <v/>
      </c>
      <c r="W143" s="63" t="str">
        <f>IF($O143="Yes",CRFs!$C$10,"")</f>
        <v/>
      </c>
      <c r="X143" s="63" t="s">
        <v>37</v>
      </c>
      <c r="Y143" s="63" t="str">
        <f>IFERROR(INDEX($P143:$W143,_xlfn.AGGREGATE(15,6,(COLUMN($P143:$W143)-COLUMN($P143)+1)/($P143:$W143&lt;&gt;""),COLUMNS($Y143:Y143))),"")</f>
        <v/>
      </c>
      <c r="Z143" s="63" t="str">
        <f>IFERROR(INDEX($P143:$W143,_xlfn.AGGREGATE(15,6,(COLUMN($P143:$W143)-COLUMN($P143)+1)/($P143:$W143&lt;&gt;""),COLUMNS($Y143:Z143))),"")</f>
        <v/>
      </c>
      <c r="AA143" s="63" t="str">
        <f>IFERROR(INDEX($P143:$W143,_xlfn.AGGREGATE(15,6,(COLUMN($P143:$W143)-COLUMN($P143)+1)/($P143:$W143&lt;&gt;""),COLUMNS($Y143:AA143))),"")</f>
        <v/>
      </c>
      <c r="AB143" s="63" t="str">
        <f>IFERROR(INDEX($P143:$W143,_xlfn.AGGREGATE(15,6,(COLUMN($P143:$W143)-COLUMN($P143)+1)/($P143:$W143&lt;&gt;""),COLUMNS($Y143:AB143))),"")</f>
        <v/>
      </c>
      <c r="AC143" s="86" t="s">
        <v>37</v>
      </c>
      <c r="AD143" s="67">
        <f>IFERROR(IF(LEFT(AE143,4)*1&lt;2022,VLOOKUP(AC143,CRFs!$C$3:$D$10,2,FALSE),IF(LEFT(AE143,4)*1&gt;=2022,VLOOKUP(AC143,CRFs!$C$3:$J$10,2+MATCH(AE143,CRFs!$E$2:$J$2,0),FALSE))),0)</f>
        <v>0</v>
      </c>
      <c r="AE143" s="66" t="str">
        <f t="shared" si="33"/>
        <v/>
      </c>
      <c r="AF143" s="66" t="str">
        <f t="shared" si="34"/>
        <v/>
      </c>
      <c r="AG143" s="68">
        <f t="shared" si="35"/>
        <v>0</v>
      </c>
      <c r="AH143" s="119" t="str">
        <f t="shared" si="36"/>
        <v/>
      </c>
      <c r="AI143" s="74"/>
    </row>
    <row r="144" spans="2:35" ht="16.2" hidden="1" customHeight="1" x14ac:dyDescent="0.25">
      <c r="B144" s="85" t="s">
        <v>220</v>
      </c>
      <c r="C144" s="87"/>
      <c r="D144" s="88"/>
      <c r="E144" s="87"/>
      <c r="F144" s="86" t="s">
        <v>37</v>
      </c>
      <c r="G144" s="86" t="s">
        <v>37</v>
      </c>
      <c r="H144" s="86" t="s">
        <v>37</v>
      </c>
      <c r="I144" s="66" t="str">
        <f t="shared" si="26"/>
        <v/>
      </c>
      <c r="J144" s="66" t="str">
        <f t="shared" si="27"/>
        <v/>
      </c>
      <c r="K144" s="66" t="str">
        <f t="shared" si="28"/>
        <v/>
      </c>
      <c r="L144" s="66" t="str">
        <f t="shared" si="29"/>
        <v/>
      </c>
      <c r="M144" s="66" t="str">
        <f t="shared" si="30"/>
        <v/>
      </c>
      <c r="N144" s="66" t="str">
        <f t="shared" si="31"/>
        <v>Insufficient Information</v>
      </c>
      <c r="O144" s="66" t="str">
        <f t="shared" si="32"/>
        <v>Insufficient Information</v>
      </c>
      <c r="P144" s="63" t="str">
        <f>IF(AND(J144&lt;&gt;"",J144&lt;=10),CRFs!$C$3,"")</f>
        <v/>
      </c>
      <c r="Q144" s="63" t="str">
        <f>IF(AND(J144&lt;&gt;"",J144&gt;=6,J144&lt;=15),CRFs!$C$4,"")</f>
        <v/>
      </c>
      <c r="R144" s="63" t="str">
        <f>IF(AND(J144&lt;&gt;"",J144&gt;=11,J144&lt;=20),CRFs!$C$5,"")</f>
        <v/>
      </c>
      <c r="S144" s="63" t="str">
        <f>IF(AND(J144&lt;&gt;"",J144&gt;=16,J144&lt;=25),CRFs!$C$6,"")</f>
        <v/>
      </c>
      <c r="T144" s="63" t="str">
        <f>IF(AND(J144&lt;&gt;"",J144&gt;=21),CRFs!$C$7,"")</f>
        <v/>
      </c>
      <c r="U144" s="63" t="str">
        <f>IF(AND(J144&lt;&gt;"",J144&gt;25),CRFs!$C$8,"")</f>
        <v/>
      </c>
      <c r="V144" s="63" t="str">
        <f>IF($N144="Yes",CRFs!$C$9,"")</f>
        <v/>
      </c>
      <c r="W144" s="63" t="str">
        <f>IF($O144="Yes",CRFs!$C$10,"")</f>
        <v/>
      </c>
      <c r="X144" s="63" t="s">
        <v>37</v>
      </c>
      <c r="Y144" s="63" t="str">
        <f>IFERROR(INDEX($P144:$W144,_xlfn.AGGREGATE(15,6,(COLUMN($P144:$W144)-COLUMN($P144)+1)/($P144:$W144&lt;&gt;""),COLUMNS($Y144:Y144))),"")</f>
        <v/>
      </c>
      <c r="Z144" s="63" t="str">
        <f>IFERROR(INDEX($P144:$W144,_xlfn.AGGREGATE(15,6,(COLUMN($P144:$W144)-COLUMN($P144)+1)/($P144:$W144&lt;&gt;""),COLUMNS($Y144:Z144))),"")</f>
        <v/>
      </c>
      <c r="AA144" s="63" t="str">
        <f>IFERROR(INDEX($P144:$W144,_xlfn.AGGREGATE(15,6,(COLUMN($P144:$W144)-COLUMN($P144)+1)/($P144:$W144&lt;&gt;""),COLUMNS($Y144:AA144))),"")</f>
        <v/>
      </c>
      <c r="AB144" s="63" t="str">
        <f>IFERROR(INDEX($P144:$W144,_xlfn.AGGREGATE(15,6,(COLUMN($P144:$W144)-COLUMN($P144)+1)/($P144:$W144&lt;&gt;""),COLUMNS($Y144:AB144))),"")</f>
        <v/>
      </c>
      <c r="AC144" s="86" t="s">
        <v>37</v>
      </c>
      <c r="AD144" s="67">
        <f>IFERROR(IF(LEFT(AE144,4)*1&lt;2022,VLOOKUP(AC144,CRFs!$C$3:$D$10,2,FALSE),IF(LEFT(AE144,4)*1&gt;=2022,VLOOKUP(AC144,CRFs!$C$3:$J$10,2+MATCH(AE144,CRFs!$E$2:$J$2,0),FALSE))),0)</f>
        <v>0</v>
      </c>
      <c r="AE144" s="66" t="str">
        <f t="shared" si="33"/>
        <v/>
      </c>
      <c r="AF144" s="66" t="str">
        <f t="shared" si="34"/>
        <v/>
      </c>
      <c r="AG144" s="68">
        <f t="shared" si="35"/>
        <v>0</v>
      </c>
      <c r="AH144" s="119" t="str">
        <f t="shared" si="36"/>
        <v/>
      </c>
      <c r="AI144" s="74"/>
    </row>
    <row r="145" spans="2:35" ht="16.2" hidden="1" customHeight="1" x14ac:dyDescent="0.25">
      <c r="B145" s="85" t="s">
        <v>221</v>
      </c>
      <c r="C145" s="87"/>
      <c r="D145" s="88"/>
      <c r="E145" s="87"/>
      <c r="F145" s="86" t="s">
        <v>37</v>
      </c>
      <c r="G145" s="86" t="s">
        <v>37</v>
      </c>
      <c r="H145" s="86" t="s">
        <v>37</v>
      </c>
      <c r="I145" s="66" t="str">
        <f t="shared" si="26"/>
        <v/>
      </c>
      <c r="J145" s="66" t="str">
        <f t="shared" si="27"/>
        <v/>
      </c>
      <c r="K145" s="66" t="str">
        <f t="shared" si="28"/>
        <v/>
      </c>
      <c r="L145" s="66" t="str">
        <f t="shared" si="29"/>
        <v/>
      </c>
      <c r="M145" s="66" t="str">
        <f t="shared" si="30"/>
        <v/>
      </c>
      <c r="N145" s="66" t="str">
        <f t="shared" si="31"/>
        <v>Insufficient Information</v>
      </c>
      <c r="O145" s="66" t="str">
        <f t="shared" si="32"/>
        <v>Insufficient Information</v>
      </c>
      <c r="P145" s="63" t="str">
        <f>IF(AND(J145&lt;&gt;"",J145&lt;=10),CRFs!$C$3,"")</f>
        <v/>
      </c>
      <c r="Q145" s="63" t="str">
        <f>IF(AND(J145&lt;&gt;"",J145&gt;=6,J145&lt;=15),CRFs!$C$4,"")</f>
        <v/>
      </c>
      <c r="R145" s="63" t="str">
        <f>IF(AND(J145&lt;&gt;"",J145&gt;=11,J145&lt;=20),CRFs!$C$5,"")</f>
        <v/>
      </c>
      <c r="S145" s="63" t="str">
        <f>IF(AND(J145&lt;&gt;"",J145&gt;=16,J145&lt;=25),CRFs!$C$6,"")</f>
        <v/>
      </c>
      <c r="T145" s="63" t="str">
        <f>IF(AND(J145&lt;&gt;"",J145&gt;=21),CRFs!$C$7,"")</f>
        <v/>
      </c>
      <c r="U145" s="63" t="str">
        <f>IF(AND(J145&lt;&gt;"",J145&gt;25),CRFs!$C$8,"")</f>
        <v/>
      </c>
      <c r="V145" s="63" t="str">
        <f>IF($N145="Yes",CRFs!$C$9,"")</f>
        <v/>
      </c>
      <c r="W145" s="63" t="str">
        <f>IF($O145="Yes",CRFs!$C$10,"")</f>
        <v/>
      </c>
      <c r="X145" s="63" t="s">
        <v>37</v>
      </c>
      <c r="Y145" s="63" t="str">
        <f>IFERROR(INDEX($P145:$W145,_xlfn.AGGREGATE(15,6,(COLUMN($P145:$W145)-COLUMN($P145)+1)/($P145:$W145&lt;&gt;""),COLUMNS($Y145:Y145))),"")</f>
        <v/>
      </c>
      <c r="Z145" s="63" t="str">
        <f>IFERROR(INDEX($P145:$W145,_xlfn.AGGREGATE(15,6,(COLUMN($P145:$W145)-COLUMN($P145)+1)/($P145:$W145&lt;&gt;""),COLUMNS($Y145:Z145))),"")</f>
        <v/>
      </c>
      <c r="AA145" s="63" t="str">
        <f>IFERROR(INDEX($P145:$W145,_xlfn.AGGREGATE(15,6,(COLUMN($P145:$W145)-COLUMN($P145)+1)/($P145:$W145&lt;&gt;""),COLUMNS($Y145:AA145))),"")</f>
        <v/>
      </c>
      <c r="AB145" s="63" t="str">
        <f>IFERROR(INDEX($P145:$W145,_xlfn.AGGREGATE(15,6,(COLUMN($P145:$W145)-COLUMN($P145)+1)/($P145:$W145&lt;&gt;""),COLUMNS($Y145:AB145))),"")</f>
        <v/>
      </c>
      <c r="AC145" s="86" t="s">
        <v>37</v>
      </c>
      <c r="AD145" s="67">
        <f>IFERROR(IF(LEFT(AE145,4)*1&lt;2022,VLOOKUP(AC145,CRFs!$C$3:$D$10,2,FALSE),IF(LEFT(AE145,4)*1&gt;=2022,VLOOKUP(AC145,CRFs!$C$3:$J$10,2+MATCH(AE145,CRFs!$E$2:$J$2,0),FALSE))),0)</f>
        <v>0</v>
      </c>
      <c r="AE145" s="66" t="str">
        <f t="shared" si="33"/>
        <v/>
      </c>
      <c r="AF145" s="66" t="str">
        <f t="shared" si="34"/>
        <v/>
      </c>
      <c r="AG145" s="68">
        <f t="shared" si="35"/>
        <v>0</v>
      </c>
      <c r="AH145" s="119" t="str">
        <f t="shared" si="36"/>
        <v/>
      </c>
      <c r="AI145" s="74"/>
    </row>
    <row r="146" spans="2:35" ht="16.2" hidden="1" customHeight="1" x14ac:dyDescent="0.25">
      <c r="B146" s="85" t="s">
        <v>222</v>
      </c>
      <c r="C146" s="87"/>
      <c r="D146" s="88"/>
      <c r="E146" s="87"/>
      <c r="F146" s="86" t="s">
        <v>37</v>
      </c>
      <c r="G146" s="86" t="s">
        <v>37</v>
      </c>
      <c r="H146" s="86" t="s">
        <v>37</v>
      </c>
      <c r="I146" s="66" t="str">
        <f t="shared" si="26"/>
        <v/>
      </c>
      <c r="J146" s="66" t="str">
        <f t="shared" si="27"/>
        <v/>
      </c>
      <c r="K146" s="66" t="str">
        <f t="shared" si="28"/>
        <v/>
      </c>
      <c r="L146" s="66" t="str">
        <f t="shared" si="29"/>
        <v/>
      </c>
      <c r="M146" s="66" t="str">
        <f t="shared" si="30"/>
        <v/>
      </c>
      <c r="N146" s="66" t="str">
        <f t="shared" si="31"/>
        <v>Insufficient Information</v>
      </c>
      <c r="O146" s="66" t="str">
        <f t="shared" si="32"/>
        <v>Insufficient Information</v>
      </c>
      <c r="P146" s="63" t="str">
        <f>IF(AND(J146&lt;&gt;"",J146&lt;=10),CRFs!$C$3,"")</f>
        <v/>
      </c>
      <c r="Q146" s="63" t="str">
        <f>IF(AND(J146&lt;&gt;"",J146&gt;=6,J146&lt;=15),CRFs!$C$4,"")</f>
        <v/>
      </c>
      <c r="R146" s="63" t="str">
        <f>IF(AND(J146&lt;&gt;"",J146&gt;=11,J146&lt;=20),CRFs!$C$5,"")</f>
        <v/>
      </c>
      <c r="S146" s="63" t="str">
        <f>IF(AND(J146&lt;&gt;"",J146&gt;=16,J146&lt;=25),CRFs!$C$6,"")</f>
        <v/>
      </c>
      <c r="T146" s="63" t="str">
        <f>IF(AND(J146&lt;&gt;"",J146&gt;=21),CRFs!$C$7,"")</f>
        <v/>
      </c>
      <c r="U146" s="63" t="str">
        <f>IF(AND(J146&lt;&gt;"",J146&gt;25),CRFs!$C$8,"")</f>
        <v/>
      </c>
      <c r="V146" s="63" t="str">
        <f>IF($N146="Yes",CRFs!$C$9,"")</f>
        <v/>
      </c>
      <c r="W146" s="63" t="str">
        <f>IF($O146="Yes",CRFs!$C$10,"")</f>
        <v/>
      </c>
      <c r="X146" s="63" t="s">
        <v>37</v>
      </c>
      <c r="Y146" s="63" t="str">
        <f>IFERROR(INDEX($P146:$W146,_xlfn.AGGREGATE(15,6,(COLUMN($P146:$W146)-COLUMN($P146)+1)/($P146:$W146&lt;&gt;""),COLUMNS($Y146:Y146))),"")</f>
        <v/>
      </c>
      <c r="Z146" s="63" t="str">
        <f>IFERROR(INDEX($P146:$W146,_xlfn.AGGREGATE(15,6,(COLUMN($P146:$W146)-COLUMN($P146)+1)/($P146:$W146&lt;&gt;""),COLUMNS($Y146:Z146))),"")</f>
        <v/>
      </c>
      <c r="AA146" s="63" t="str">
        <f>IFERROR(INDEX($P146:$W146,_xlfn.AGGREGATE(15,6,(COLUMN($P146:$W146)-COLUMN($P146)+1)/($P146:$W146&lt;&gt;""),COLUMNS($Y146:AA146))),"")</f>
        <v/>
      </c>
      <c r="AB146" s="63" t="str">
        <f>IFERROR(INDEX($P146:$W146,_xlfn.AGGREGATE(15,6,(COLUMN($P146:$W146)-COLUMN($P146)+1)/($P146:$W146&lt;&gt;""),COLUMNS($Y146:AB146))),"")</f>
        <v/>
      </c>
      <c r="AC146" s="86" t="s">
        <v>37</v>
      </c>
      <c r="AD146" s="67">
        <f>IFERROR(IF(LEFT(AE146,4)*1&lt;2022,VLOOKUP(AC146,CRFs!$C$3:$D$10,2,FALSE),IF(LEFT(AE146,4)*1&gt;=2022,VLOOKUP(AC146,CRFs!$C$3:$J$10,2+MATCH(AE146,CRFs!$E$2:$J$2,0),FALSE))),0)</f>
        <v>0</v>
      </c>
      <c r="AE146" s="66" t="str">
        <f t="shared" si="33"/>
        <v/>
      </c>
      <c r="AF146" s="66" t="str">
        <f t="shared" si="34"/>
        <v/>
      </c>
      <c r="AG146" s="68">
        <f t="shared" si="35"/>
        <v>0</v>
      </c>
      <c r="AH146" s="119" t="str">
        <f t="shared" si="36"/>
        <v/>
      </c>
      <c r="AI146" s="74"/>
    </row>
    <row r="147" spans="2:35" ht="16.2" hidden="1" customHeight="1" x14ac:dyDescent="0.25">
      <c r="B147" s="85" t="s">
        <v>223</v>
      </c>
      <c r="C147" s="87"/>
      <c r="D147" s="88"/>
      <c r="E147" s="87"/>
      <c r="F147" s="86" t="s">
        <v>37</v>
      </c>
      <c r="G147" s="86" t="s">
        <v>37</v>
      </c>
      <c r="H147" s="86" t="s">
        <v>37</v>
      </c>
      <c r="I147" s="66" t="str">
        <f t="shared" si="26"/>
        <v/>
      </c>
      <c r="J147" s="66" t="str">
        <f t="shared" si="27"/>
        <v/>
      </c>
      <c r="K147" s="66" t="str">
        <f t="shared" si="28"/>
        <v/>
      </c>
      <c r="L147" s="66" t="str">
        <f t="shared" si="29"/>
        <v/>
      </c>
      <c r="M147" s="66" t="str">
        <f t="shared" si="30"/>
        <v/>
      </c>
      <c r="N147" s="66" t="str">
        <f t="shared" si="31"/>
        <v>Insufficient Information</v>
      </c>
      <c r="O147" s="66" t="str">
        <f t="shared" si="32"/>
        <v>Insufficient Information</v>
      </c>
      <c r="P147" s="63" t="str">
        <f>IF(AND(J147&lt;&gt;"",J147&lt;=10),CRFs!$C$3,"")</f>
        <v/>
      </c>
      <c r="Q147" s="63" t="str">
        <f>IF(AND(J147&lt;&gt;"",J147&gt;=6,J147&lt;=15),CRFs!$C$4,"")</f>
        <v/>
      </c>
      <c r="R147" s="63" t="str">
        <f>IF(AND(J147&lt;&gt;"",J147&gt;=11,J147&lt;=20),CRFs!$C$5,"")</f>
        <v/>
      </c>
      <c r="S147" s="63" t="str">
        <f>IF(AND(J147&lt;&gt;"",J147&gt;=16,J147&lt;=25),CRFs!$C$6,"")</f>
        <v/>
      </c>
      <c r="T147" s="63" t="str">
        <f>IF(AND(J147&lt;&gt;"",J147&gt;=21),CRFs!$C$7,"")</f>
        <v/>
      </c>
      <c r="U147" s="63" t="str">
        <f>IF(AND(J147&lt;&gt;"",J147&gt;25),CRFs!$C$8,"")</f>
        <v/>
      </c>
      <c r="V147" s="63" t="str">
        <f>IF($N147="Yes",CRFs!$C$9,"")</f>
        <v/>
      </c>
      <c r="W147" s="63" t="str">
        <f>IF($O147="Yes",CRFs!$C$10,"")</f>
        <v/>
      </c>
      <c r="X147" s="63" t="s">
        <v>37</v>
      </c>
      <c r="Y147" s="63" t="str">
        <f>IFERROR(INDEX($P147:$W147,_xlfn.AGGREGATE(15,6,(COLUMN($P147:$W147)-COLUMN($P147)+1)/($P147:$W147&lt;&gt;""),COLUMNS($Y147:Y147))),"")</f>
        <v/>
      </c>
      <c r="Z147" s="63" t="str">
        <f>IFERROR(INDEX($P147:$W147,_xlfn.AGGREGATE(15,6,(COLUMN($P147:$W147)-COLUMN($P147)+1)/($P147:$W147&lt;&gt;""),COLUMNS($Y147:Z147))),"")</f>
        <v/>
      </c>
      <c r="AA147" s="63" t="str">
        <f>IFERROR(INDEX($P147:$W147,_xlfn.AGGREGATE(15,6,(COLUMN($P147:$W147)-COLUMN($P147)+1)/($P147:$W147&lt;&gt;""),COLUMNS($Y147:AA147))),"")</f>
        <v/>
      </c>
      <c r="AB147" s="63" t="str">
        <f>IFERROR(INDEX($P147:$W147,_xlfn.AGGREGATE(15,6,(COLUMN($P147:$W147)-COLUMN($P147)+1)/($P147:$W147&lt;&gt;""),COLUMNS($Y147:AB147))),"")</f>
        <v/>
      </c>
      <c r="AC147" s="86" t="s">
        <v>37</v>
      </c>
      <c r="AD147" s="67">
        <f>IFERROR(IF(LEFT(AE147,4)*1&lt;2022,VLOOKUP(AC147,CRFs!$C$3:$D$10,2,FALSE),IF(LEFT(AE147,4)*1&gt;=2022,VLOOKUP(AC147,CRFs!$C$3:$J$10,2+MATCH(AE147,CRFs!$E$2:$J$2,0),FALSE))),0)</f>
        <v>0</v>
      </c>
      <c r="AE147" s="66" t="str">
        <f t="shared" si="33"/>
        <v/>
      </c>
      <c r="AF147" s="66" t="str">
        <f t="shared" si="34"/>
        <v/>
      </c>
      <c r="AG147" s="68">
        <f t="shared" si="35"/>
        <v>0</v>
      </c>
      <c r="AH147" s="119" t="str">
        <f t="shared" si="36"/>
        <v/>
      </c>
      <c r="AI147" s="74"/>
    </row>
    <row r="148" spans="2:35" ht="16.2" hidden="1" customHeight="1" x14ac:dyDescent="0.25">
      <c r="B148" s="85" t="s">
        <v>224</v>
      </c>
      <c r="C148" s="87"/>
      <c r="D148" s="88"/>
      <c r="E148" s="87"/>
      <c r="F148" s="86" t="s">
        <v>37</v>
      </c>
      <c r="G148" s="86" t="s">
        <v>37</v>
      </c>
      <c r="H148" s="86" t="s">
        <v>37</v>
      </c>
      <c r="I148" s="66" t="str">
        <f t="shared" si="26"/>
        <v/>
      </c>
      <c r="J148" s="66" t="str">
        <f t="shared" si="27"/>
        <v/>
      </c>
      <c r="K148" s="66" t="str">
        <f t="shared" si="28"/>
        <v/>
      </c>
      <c r="L148" s="66" t="str">
        <f t="shared" si="29"/>
        <v/>
      </c>
      <c r="M148" s="66" t="str">
        <f t="shared" si="30"/>
        <v/>
      </c>
      <c r="N148" s="66" t="str">
        <f t="shared" si="31"/>
        <v>Insufficient Information</v>
      </c>
      <c r="O148" s="66" t="str">
        <f t="shared" si="32"/>
        <v>Insufficient Information</v>
      </c>
      <c r="P148" s="63" t="str">
        <f>IF(AND(J148&lt;&gt;"",J148&lt;=10),CRFs!$C$3,"")</f>
        <v/>
      </c>
      <c r="Q148" s="63" t="str">
        <f>IF(AND(J148&lt;&gt;"",J148&gt;=6,J148&lt;=15),CRFs!$C$4,"")</f>
        <v/>
      </c>
      <c r="R148" s="63" t="str">
        <f>IF(AND(J148&lt;&gt;"",J148&gt;=11,J148&lt;=20),CRFs!$C$5,"")</f>
        <v/>
      </c>
      <c r="S148" s="63" t="str">
        <f>IF(AND(J148&lt;&gt;"",J148&gt;=16,J148&lt;=25),CRFs!$C$6,"")</f>
        <v/>
      </c>
      <c r="T148" s="63" t="str">
        <f>IF(AND(J148&lt;&gt;"",J148&gt;=21),CRFs!$C$7,"")</f>
        <v/>
      </c>
      <c r="U148" s="63" t="str">
        <f>IF(AND(J148&lt;&gt;"",J148&gt;25),CRFs!$C$8,"")</f>
        <v/>
      </c>
      <c r="V148" s="63" t="str">
        <f>IF($N148="Yes",CRFs!$C$9,"")</f>
        <v/>
      </c>
      <c r="W148" s="63" t="str">
        <f>IF($O148="Yes",CRFs!$C$10,"")</f>
        <v/>
      </c>
      <c r="X148" s="63" t="s">
        <v>37</v>
      </c>
      <c r="Y148" s="63" t="str">
        <f>IFERROR(INDEX($P148:$W148,_xlfn.AGGREGATE(15,6,(COLUMN($P148:$W148)-COLUMN($P148)+1)/($P148:$W148&lt;&gt;""),COLUMNS($Y148:Y148))),"")</f>
        <v/>
      </c>
      <c r="Z148" s="63" t="str">
        <f>IFERROR(INDEX($P148:$W148,_xlfn.AGGREGATE(15,6,(COLUMN($P148:$W148)-COLUMN($P148)+1)/($P148:$W148&lt;&gt;""),COLUMNS($Y148:Z148))),"")</f>
        <v/>
      </c>
      <c r="AA148" s="63" t="str">
        <f>IFERROR(INDEX($P148:$W148,_xlfn.AGGREGATE(15,6,(COLUMN($P148:$W148)-COLUMN($P148)+1)/($P148:$W148&lt;&gt;""),COLUMNS($Y148:AA148))),"")</f>
        <v/>
      </c>
      <c r="AB148" s="63" t="str">
        <f>IFERROR(INDEX($P148:$W148,_xlfn.AGGREGATE(15,6,(COLUMN($P148:$W148)-COLUMN($P148)+1)/($P148:$W148&lt;&gt;""),COLUMNS($Y148:AB148))),"")</f>
        <v/>
      </c>
      <c r="AC148" s="86" t="s">
        <v>37</v>
      </c>
      <c r="AD148" s="67">
        <f>IFERROR(IF(LEFT(AE148,4)*1&lt;2022,VLOOKUP(AC148,CRFs!$C$3:$D$10,2,FALSE),IF(LEFT(AE148,4)*1&gt;=2022,VLOOKUP(AC148,CRFs!$C$3:$J$10,2+MATCH(AE148,CRFs!$E$2:$J$2,0),FALSE))),0)</f>
        <v>0</v>
      </c>
      <c r="AE148" s="66" t="str">
        <f t="shared" si="33"/>
        <v/>
      </c>
      <c r="AF148" s="66" t="str">
        <f t="shared" si="34"/>
        <v/>
      </c>
      <c r="AG148" s="68">
        <f t="shared" si="35"/>
        <v>0</v>
      </c>
      <c r="AH148" s="119" t="str">
        <f t="shared" si="36"/>
        <v/>
      </c>
      <c r="AI148" s="74"/>
    </row>
    <row r="149" spans="2:35" ht="16.2" hidden="1" customHeight="1" x14ac:dyDescent="0.25">
      <c r="B149" s="85" t="s">
        <v>225</v>
      </c>
      <c r="C149" s="87"/>
      <c r="D149" s="88"/>
      <c r="E149" s="87"/>
      <c r="F149" s="86" t="s">
        <v>37</v>
      </c>
      <c r="G149" s="86" t="s">
        <v>37</v>
      </c>
      <c r="H149" s="86" t="s">
        <v>37</v>
      </c>
      <c r="I149" s="66" t="str">
        <f t="shared" si="26"/>
        <v/>
      </c>
      <c r="J149" s="66" t="str">
        <f t="shared" si="27"/>
        <v/>
      </c>
      <c r="K149" s="66" t="str">
        <f t="shared" si="28"/>
        <v/>
      </c>
      <c r="L149" s="66" t="str">
        <f t="shared" si="29"/>
        <v/>
      </c>
      <c r="M149" s="66" t="str">
        <f t="shared" si="30"/>
        <v/>
      </c>
      <c r="N149" s="66" t="str">
        <f t="shared" si="31"/>
        <v>Insufficient Information</v>
      </c>
      <c r="O149" s="66" t="str">
        <f t="shared" si="32"/>
        <v>Insufficient Information</v>
      </c>
      <c r="P149" s="63" t="str">
        <f>IF(AND(J149&lt;&gt;"",J149&lt;=10),CRFs!$C$3,"")</f>
        <v/>
      </c>
      <c r="Q149" s="63" t="str">
        <f>IF(AND(J149&lt;&gt;"",J149&gt;=6,J149&lt;=15),CRFs!$C$4,"")</f>
        <v/>
      </c>
      <c r="R149" s="63" t="str">
        <f>IF(AND(J149&lt;&gt;"",J149&gt;=11,J149&lt;=20),CRFs!$C$5,"")</f>
        <v/>
      </c>
      <c r="S149" s="63" t="str">
        <f>IF(AND(J149&lt;&gt;"",J149&gt;=16,J149&lt;=25),CRFs!$C$6,"")</f>
        <v/>
      </c>
      <c r="T149" s="63" t="str">
        <f>IF(AND(J149&lt;&gt;"",J149&gt;=21),CRFs!$C$7,"")</f>
        <v/>
      </c>
      <c r="U149" s="63" t="str">
        <f>IF(AND(J149&lt;&gt;"",J149&gt;25),CRFs!$C$8,"")</f>
        <v/>
      </c>
      <c r="V149" s="63" t="str">
        <f>IF($N149="Yes",CRFs!$C$9,"")</f>
        <v/>
      </c>
      <c r="W149" s="63" t="str">
        <f>IF($O149="Yes",CRFs!$C$10,"")</f>
        <v/>
      </c>
      <c r="X149" s="63" t="s">
        <v>37</v>
      </c>
      <c r="Y149" s="63" t="str">
        <f>IFERROR(INDEX($P149:$W149,_xlfn.AGGREGATE(15,6,(COLUMN($P149:$W149)-COLUMN($P149)+1)/($P149:$W149&lt;&gt;""),COLUMNS($Y149:Y149))),"")</f>
        <v/>
      </c>
      <c r="Z149" s="63" t="str">
        <f>IFERROR(INDEX($P149:$W149,_xlfn.AGGREGATE(15,6,(COLUMN($P149:$W149)-COLUMN($P149)+1)/($P149:$W149&lt;&gt;""),COLUMNS($Y149:Z149))),"")</f>
        <v/>
      </c>
      <c r="AA149" s="63" t="str">
        <f>IFERROR(INDEX($P149:$W149,_xlfn.AGGREGATE(15,6,(COLUMN($P149:$W149)-COLUMN($P149)+1)/($P149:$W149&lt;&gt;""),COLUMNS($Y149:AA149))),"")</f>
        <v/>
      </c>
      <c r="AB149" s="63" t="str">
        <f>IFERROR(INDEX($P149:$W149,_xlfn.AGGREGATE(15,6,(COLUMN($P149:$W149)-COLUMN($P149)+1)/($P149:$W149&lt;&gt;""),COLUMNS($Y149:AB149))),"")</f>
        <v/>
      </c>
      <c r="AC149" s="86" t="s">
        <v>37</v>
      </c>
      <c r="AD149" s="67">
        <f>IFERROR(IF(LEFT(AE149,4)*1&lt;2022,VLOOKUP(AC149,CRFs!$C$3:$D$10,2,FALSE),IF(LEFT(AE149,4)*1&gt;=2022,VLOOKUP(AC149,CRFs!$C$3:$J$10,2+MATCH(AE149,CRFs!$E$2:$J$2,0),FALSE))),0)</f>
        <v>0</v>
      </c>
      <c r="AE149" s="66" t="str">
        <f t="shared" si="33"/>
        <v/>
      </c>
      <c r="AF149" s="66" t="str">
        <f t="shared" si="34"/>
        <v/>
      </c>
      <c r="AG149" s="68">
        <f t="shared" si="35"/>
        <v>0</v>
      </c>
      <c r="AH149" s="119" t="str">
        <f t="shared" si="36"/>
        <v/>
      </c>
      <c r="AI149" s="74"/>
    </row>
    <row r="150" spans="2:35" ht="16.2" hidden="1" customHeight="1" x14ac:dyDescent="0.25">
      <c r="B150" s="85" t="s">
        <v>226</v>
      </c>
      <c r="C150" s="87"/>
      <c r="D150" s="88"/>
      <c r="E150" s="87"/>
      <c r="F150" s="86" t="s">
        <v>37</v>
      </c>
      <c r="G150" s="86" t="s">
        <v>37</v>
      </c>
      <c r="H150" s="86" t="s">
        <v>37</v>
      </c>
      <c r="I150" s="66" t="str">
        <f t="shared" si="26"/>
        <v/>
      </c>
      <c r="J150" s="66" t="str">
        <f t="shared" si="27"/>
        <v/>
      </c>
      <c r="K150" s="66" t="str">
        <f t="shared" si="28"/>
        <v/>
      </c>
      <c r="L150" s="66" t="str">
        <f t="shared" si="29"/>
        <v/>
      </c>
      <c r="M150" s="66" t="str">
        <f t="shared" si="30"/>
        <v/>
      </c>
      <c r="N150" s="66" t="str">
        <f t="shared" si="31"/>
        <v>Insufficient Information</v>
      </c>
      <c r="O150" s="66" t="str">
        <f t="shared" si="32"/>
        <v>Insufficient Information</v>
      </c>
      <c r="P150" s="63" t="str">
        <f>IF(AND(J150&lt;&gt;"",J150&lt;=10),CRFs!$C$3,"")</f>
        <v/>
      </c>
      <c r="Q150" s="63" t="str">
        <f>IF(AND(J150&lt;&gt;"",J150&gt;=6,J150&lt;=15),CRFs!$C$4,"")</f>
        <v/>
      </c>
      <c r="R150" s="63" t="str">
        <f>IF(AND(J150&lt;&gt;"",J150&gt;=11,J150&lt;=20),CRFs!$C$5,"")</f>
        <v/>
      </c>
      <c r="S150" s="63" t="str">
        <f>IF(AND(J150&lt;&gt;"",J150&gt;=16,J150&lt;=25),CRFs!$C$6,"")</f>
        <v/>
      </c>
      <c r="T150" s="63" t="str">
        <f>IF(AND(J150&lt;&gt;"",J150&gt;=21),CRFs!$C$7,"")</f>
        <v/>
      </c>
      <c r="U150" s="63" t="str">
        <f>IF(AND(J150&lt;&gt;"",J150&gt;25),CRFs!$C$8,"")</f>
        <v/>
      </c>
      <c r="V150" s="63" t="str">
        <f>IF($N150="Yes",CRFs!$C$9,"")</f>
        <v/>
      </c>
      <c r="W150" s="63" t="str">
        <f>IF($O150="Yes",CRFs!$C$10,"")</f>
        <v/>
      </c>
      <c r="X150" s="63" t="s">
        <v>37</v>
      </c>
      <c r="Y150" s="63" t="str">
        <f>IFERROR(INDEX($P150:$W150,_xlfn.AGGREGATE(15,6,(COLUMN($P150:$W150)-COLUMN($P150)+1)/($P150:$W150&lt;&gt;""),COLUMNS($Y150:Y150))),"")</f>
        <v/>
      </c>
      <c r="Z150" s="63" t="str">
        <f>IFERROR(INDEX($P150:$W150,_xlfn.AGGREGATE(15,6,(COLUMN($P150:$W150)-COLUMN($P150)+1)/($P150:$W150&lt;&gt;""),COLUMNS($Y150:Z150))),"")</f>
        <v/>
      </c>
      <c r="AA150" s="63" t="str">
        <f>IFERROR(INDEX($P150:$W150,_xlfn.AGGREGATE(15,6,(COLUMN($P150:$W150)-COLUMN($P150)+1)/($P150:$W150&lt;&gt;""),COLUMNS($Y150:AA150))),"")</f>
        <v/>
      </c>
      <c r="AB150" s="63" t="str">
        <f>IFERROR(INDEX($P150:$W150,_xlfn.AGGREGATE(15,6,(COLUMN($P150:$W150)-COLUMN($P150)+1)/($P150:$W150&lt;&gt;""),COLUMNS($Y150:AB150))),"")</f>
        <v/>
      </c>
      <c r="AC150" s="86" t="s">
        <v>37</v>
      </c>
      <c r="AD150" s="67">
        <f>IFERROR(IF(LEFT(AE150,4)*1&lt;2022,VLOOKUP(AC150,CRFs!$C$3:$D$10,2,FALSE),IF(LEFT(AE150,4)*1&gt;=2022,VLOOKUP(AC150,CRFs!$C$3:$J$10,2+MATCH(AE150,CRFs!$E$2:$J$2,0),FALSE))),0)</f>
        <v>0</v>
      </c>
      <c r="AE150" s="66" t="str">
        <f t="shared" si="33"/>
        <v/>
      </c>
      <c r="AF150" s="66" t="str">
        <f t="shared" si="34"/>
        <v/>
      </c>
      <c r="AG150" s="68">
        <f t="shared" si="35"/>
        <v>0</v>
      </c>
      <c r="AH150" s="119" t="str">
        <f t="shared" si="36"/>
        <v/>
      </c>
      <c r="AI150" s="74"/>
    </row>
    <row r="151" spans="2:35" ht="16.2" hidden="1" customHeight="1" x14ac:dyDescent="0.25">
      <c r="B151" s="85" t="s">
        <v>227</v>
      </c>
      <c r="C151" s="87"/>
      <c r="D151" s="88"/>
      <c r="E151" s="87"/>
      <c r="F151" s="86" t="s">
        <v>37</v>
      </c>
      <c r="G151" s="86" t="s">
        <v>37</v>
      </c>
      <c r="H151" s="86" t="s">
        <v>37</v>
      </c>
      <c r="I151" s="66" t="str">
        <f t="shared" si="26"/>
        <v/>
      </c>
      <c r="J151" s="66" t="str">
        <f t="shared" si="27"/>
        <v/>
      </c>
      <c r="K151" s="66" t="str">
        <f t="shared" si="28"/>
        <v/>
      </c>
      <c r="L151" s="66" t="str">
        <f t="shared" si="29"/>
        <v/>
      </c>
      <c r="M151" s="66" t="str">
        <f t="shared" si="30"/>
        <v/>
      </c>
      <c r="N151" s="66" t="str">
        <f t="shared" si="31"/>
        <v>Insufficient Information</v>
      </c>
      <c r="O151" s="66" t="str">
        <f t="shared" si="32"/>
        <v>Insufficient Information</v>
      </c>
      <c r="P151" s="63" t="str">
        <f>IF(AND(J151&lt;&gt;"",J151&lt;=10),CRFs!$C$3,"")</f>
        <v/>
      </c>
      <c r="Q151" s="63" t="str">
        <f>IF(AND(J151&lt;&gt;"",J151&gt;=6,J151&lt;=15),CRFs!$C$4,"")</f>
        <v/>
      </c>
      <c r="R151" s="63" t="str">
        <f>IF(AND(J151&lt;&gt;"",J151&gt;=11,J151&lt;=20),CRFs!$C$5,"")</f>
        <v/>
      </c>
      <c r="S151" s="63" t="str">
        <f>IF(AND(J151&lt;&gt;"",J151&gt;=16,J151&lt;=25),CRFs!$C$6,"")</f>
        <v/>
      </c>
      <c r="T151" s="63" t="str">
        <f>IF(AND(J151&lt;&gt;"",J151&gt;=21),CRFs!$C$7,"")</f>
        <v/>
      </c>
      <c r="U151" s="63" t="str">
        <f>IF(AND(J151&lt;&gt;"",J151&gt;25),CRFs!$C$8,"")</f>
        <v/>
      </c>
      <c r="V151" s="63" t="str">
        <f>IF($N151="Yes",CRFs!$C$9,"")</f>
        <v/>
      </c>
      <c r="W151" s="63" t="str">
        <f>IF($O151="Yes",CRFs!$C$10,"")</f>
        <v/>
      </c>
      <c r="X151" s="63" t="s">
        <v>37</v>
      </c>
      <c r="Y151" s="63" t="str">
        <f>IFERROR(INDEX($P151:$W151,_xlfn.AGGREGATE(15,6,(COLUMN($P151:$W151)-COLUMN($P151)+1)/($P151:$W151&lt;&gt;""),COLUMNS($Y151:Y151))),"")</f>
        <v/>
      </c>
      <c r="Z151" s="63" t="str">
        <f>IFERROR(INDEX($P151:$W151,_xlfn.AGGREGATE(15,6,(COLUMN($P151:$W151)-COLUMN($P151)+1)/($P151:$W151&lt;&gt;""),COLUMNS($Y151:Z151))),"")</f>
        <v/>
      </c>
      <c r="AA151" s="63" t="str">
        <f>IFERROR(INDEX($P151:$W151,_xlfn.AGGREGATE(15,6,(COLUMN($P151:$W151)-COLUMN($P151)+1)/($P151:$W151&lt;&gt;""),COLUMNS($Y151:AA151))),"")</f>
        <v/>
      </c>
      <c r="AB151" s="63" t="str">
        <f>IFERROR(INDEX($P151:$W151,_xlfn.AGGREGATE(15,6,(COLUMN($P151:$W151)-COLUMN($P151)+1)/($P151:$W151&lt;&gt;""),COLUMNS($Y151:AB151))),"")</f>
        <v/>
      </c>
      <c r="AC151" s="86" t="s">
        <v>37</v>
      </c>
      <c r="AD151" s="67">
        <f>IFERROR(IF(LEFT(AE151,4)*1&lt;2022,VLOOKUP(AC151,CRFs!$C$3:$D$10,2,FALSE),IF(LEFT(AE151,4)*1&gt;=2022,VLOOKUP(AC151,CRFs!$C$3:$J$10,2+MATCH(AE151,CRFs!$E$2:$J$2,0),FALSE))),0)</f>
        <v>0</v>
      </c>
      <c r="AE151" s="66" t="str">
        <f t="shared" si="33"/>
        <v/>
      </c>
      <c r="AF151" s="66" t="str">
        <f t="shared" si="34"/>
        <v/>
      </c>
      <c r="AG151" s="68">
        <f t="shared" si="35"/>
        <v>0</v>
      </c>
      <c r="AH151" s="119" t="str">
        <f t="shared" si="36"/>
        <v/>
      </c>
      <c r="AI151" s="74"/>
    </row>
    <row r="152" spans="2:35" ht="16.2" hidden="1" customHeight="1" x14ac:dyDescent="0.25">
      <c r="B152" s="85" t="s">
        <v>228</v>
      </c>
      <c r="C152" s="87"/>
      <c r="D152" s="88"/>
      <c r="E152" s="87"/>
      <c r="F152" s="86" t="s">
        <v>37</v>
      </c>
      <c r="G152" s="86" t="s">
        <v>37</v>
      </c>
      <c r="H152" s="86" t="s">
        <v>37</v>
      </c>
      <c r="I152" s="66" t="str">
        <f t="shared" si="26"/>
        <v/>
      </c>
      <c r="J152" s="66" t="str">
        <f t="shared" si="27"/>
        <v/>
      </c>
      <c r="K152" s="66" t="str">
        <f t="shared" si="28"/>
        <v/>
      </c>
      <c r="L152" s="66" t="str">
        <f t="shared" si="29"/>
        <v/>
      </c>
      <c r="M152" s="66" t="str">
        <f t="shared" si="30"/>
        <v/>
      </c>
      <c r="N152" s="66" t="str">
        <f t="shared" si="31"/>
        <v>Insufficient Information</v>
      </c>
      <c r="O152" s="66" t="str">
        <f t="shared" si="32"/>
        <v>Insufficient Information</v>
      </c>
      <c r="P152" s="63" t="str">
        <f>IF(AND(J152&lt;&gt;"",J152&lt;=10),CRFs!$C$3,"")</f>
        <v/>
      </c>
      <c r="Q152" s="63" t="str">
        <f>IF(AND(J152&lt;&gt;"",J152&gt;=6,J152&lt;=15),CRFs!$C$4,"")</f>
        <v/>
      </c>
      <c r="R152" s="63" t="str">
        <f>IF(AND(J152&lt;&gt;"",J152&gt;=11,J152&lt;=20),CRFs!$C$5,"")</f>
        <v/>
      </c>
      <c r="S152" s="63" t="str">
        <f>IF(AND(J152&lt;&gt;"",J152&gt;=16,J152&lt;=25),CRFs!$C$6,"")</f>
        <v/>
      </c>
      <c r="T152" s="63" t="str">
        <f>IF(AND(J152&lt;&gt;"",J152&gt;=21),CRFs!$C$7,"")</f>
        <v/>
      </c>
      <c r="U152" s="63" t="str">
        <f>IF(AND(J152&lt;&gt;"",J152&gt;25),CRFs!$C$8,"")</f>
        <v/>
      </c>
      <c r="V152" s="63" t="str">
        <f>IF($N152="Yes",CRFs!$C$9,"")</f>
        <v/>
      </c>
      <c r="W152" s="63" t="str">
        <f>IF($O152="Yes",CRFs!$C$10,"")</f>
        <v/>
      </c>
      <c r="X152" s="63" t="s">
        <v>37</v>
      </c>
      <c r="Y152" s="63" t="str">
        <f>IFERROR(INDEX($P152:$W152,_xlfn.AGGREGATE(15,6,(COLUMN($P152:$W152)-COLUMN($P152)+1)/($P152:$W152&lt;&gt;""),COLUMNS($Y152:Y152))),"")</f>
        <v/>
      </c>
      <c r="Z152" s="63" t="str">
        <f>IFERROR(INDEX($P152:$W152,_xlfn.AGGREGATE(15,6,(COLUMN($P152:$W152)-COLUMN($P152)+1)/($P152:$W152&lt;&gt;""),COLUMNS($Y152:Z152))),"")</f>
        <v/>
      </c>
      <c r="AA152" s="63" t="str">
        <f>IFERROR(INDEX($P152:$W152,_xlfn.AGGREGATE(15,6,(COLUMN($P152:$W152)-COLUMN($P152)+1)/($P152:$W152&lt;&gt;""),COLUMNS($Y152:AA152))),"")</f>
        <v/>
      </c>
      <c r="AB152" s="63" t="str">
        <f>IFERROR(INDEX($P152:$W152,_xlfn.AGGREGATE(15,6,(COLUMN($P152:$W152)-COLUMN($P152)+1)/($P152:$W152&lt;&gt;""),COLUMNS($Y152:AB152))),"")</f>
        <v/>
      </c>
      <c r="AC152" s="86" t="s">
        <v>37</v>
      </c>
      <c r="AD152" s="67">
        <f>IFERROR(IF(LEFT(AE152,4)*1&lt;2022,VLOOKUP(AC152,CRFs!$C$3:$D$10,2,FALSE),IF(LEFT(AE152,4)*1&gt;=2022,VLOOKUP(AC152,CRFs!$C$3:$J$10,2+MATCH(AE152,CRFs!$E$2:$J$2,0),FALSE))),0)</f>
        <v>0</v>
      </c>
      <c r="AE152" s="66" t="str">
        <f t="shared" si="33"/>
        <v/>
      </c>
      <c r="AF152" s="66" t="str">
        <f t="shared" si="34"/>
        <v/>
      </c>
      <c r="AG152" s="68">
        <f t="shared" si="35"/>
        <v>0</v>
      </c>
      <c r="AH152" s="119" t="str">
        <f t="shared" si="36"/>
        <v/>
      </c>
      <c r="AI152" s="74"/>
    </row>
    <row r="153" spans="2:35" ht="16.2" hidden="1" customHeight="1" x14ac:dyDescent="0.25">
      <c r="B153" s="85" t="s">
        <v>229</v>
      </c>
      <c r="C153" s="87"/>
      <c r="D153" s="88"/>
      <c r="E153" s="87"/>
      <c r="F153" s="86" t="s">
        <v>37</v>
      </c>
      <c r="G153" s="86" t="s">
        <v>37</v>
      </c>
      <c r="H153" s="86" t="s">
        <v>37</v>
      </c>
      <c r="I153" s="66" t="str">
        <f t="shared" si="26"/>
        <v/>
      </c>
      <c r="J153" s="66" t="str">
        <f t="shared" si="27"/>
        <v/>
      </c>
      <c r="K153" s="66" t="str">
        <f t="shared" si="28"/>
        <v/>
      </c>
      <c r="L153" s="66" t="str">
        <f t="shared" si="29"/>
        <v/>
      </c>
      <c r="M153" s="66" t="str">
        <f t="shared" si="30"/>
        <v/>
      </c>
      <c r="N153" s="66" t="str">
        <f t="shared" si="31"/>
        <v>Insufficient Information</v>
      </c>
      <c r="O153" s="66" t="str">
        <f t="shared" si="32"/>
        <v>Insufficient Information</v>
      </c>
      <c r="P153" s="63" t="str">
        <f>IF(AND(J153&lt;&gt;"",J153&lt;=10),CRFs!$C$3,"")</f>
        <v/>
      </c>
      <c r="Q153" s="63" t="str">
        <f>IF(AND(J153&lt;&gt;"",J153&gt;=6,J153&lt;=15),CRFs!$C$4,"")</f>
        <v/>
      </c>
      <c r="R153" s="63" t="str">
        <f>IF(AND(J153&lt;&gt;"",J153&gt;=11,J153&lt;=20),CRFs!$C$5,"")</f>
        <v/>
      </c>
      <c r="S153" s="63" t="str">
        <f>IF(AND(J153&lt;&gt;"",J153&gt;=16,J153&lt;=25),CRFs!$C$6,"")</f>
        <v/>
      </c>
      <c r="T153" s="63" t="str">
        <f>IF(AND(J153&lt;&gt;"",J153&gt;=21),CRFs!$C$7,"")</f>
        <v/>
      </c>
      <c r="U153" s="63" t="str">
        <f>IF(AND(J153&lt;&gt;"",J153&gt;25),CRFs!$C$8,"")</f>
        <v/>
      </c>
      <c r="V153" s="63" t="str">
        <f>IF($N153="Yes",CRFs!$C$9,"")</f>
        <v/>
      </c>
      <c r="W153" s="63" t="str">
        <f>IF($O153="Yes",CRFs!$C$10,"")</f>
        <v/>
      </c>
      <c r="X153" s="63" t="s">
        <v>37</v>
      </c>
      <c r="Y153" s="63" t="str">
        <f>IFERROR(INDEX($P153:$W153,_xlfn.AGGREGATE(15,6,(COLUMN($P153:$W153)-COLUMN($P153)+1)/($P153:$W153&lt;&gt;""),COLUMNS($Y153:Y153))),"")</f>
        <v/>
      </c>
      <c r="Z153" s="63" t="str">
        <f>IFERROR(INDEX($P153:$W153,_xlfn.AGGREGATE(15,6,(COLUMN($P153:$W153)-COLUMN($P153)+1)/($P153:$W153&lt;&gt;""),COLUMNS($Y153:Z153))),"")</f>
        <v/>
      </c>
      <c r="AA153" s="63" t="str">
        <f>IFERROR(INDEX($P153:$W153,_xlfn.AGGREGATE(15,6,(COLUMN($P153:$W153)-COLUMN($P153)+1)/($P153:$W153&lt;&gt;""),COLUMNS($Y153:AA153))),"")</f>
        <v/>
      </c>
      <c r="AB153" s="63" t="str">
        <f>IFERROR(INDEX($P153:$W153,_xlfn.AGGREGATE(15,6,(COLUMN($P153:$W153)-COLUMN($P153)+1)/($P153:$W153&lt;&gt;""),COLUMNS($Y153:AB153))),"")</f>
        <v/>
      </c>
      <c r="AC153" s="86" t="s">
        <v>37</v>
      </c>
      <c r="AD153" s="67">
        <f>IFERROR(IF(LEFT(AE153,4)*1&lt;2022,VLOOKUP(AC153,CRFs!$C$3:$D$10,2,FALSE),IF(LEFT(AE153,4)*1&gt;=2022,VLOOKUP(AC153,CRFs!$C$3:$J$10,2+MATCH(AE153,CRFs!$E$2:$J$2,0),FALSE))),0)</f>
        <v>0</v>
      </c>
      <c r="AE153" s="66" t="str">
        <f t="shared" si="33"/>
        <v/>
      </c>
      <c r="AF153" s="66" t="str">
        <f t="shared" si="34"/>
        <v/>
      </c>
      <c r="AG153" s="68">
        <f t="shared" si="35"/>
        <v>0</v>
      </c>
      <c r="AH153" s="119" t="str">
        <f t="shared" si="36"/>
        <v/>
      </c>
      <c r="AI153" s="74"/>
    </row>
    <row r="154" spans="2:35" ht="16.2" hidden="1" customHeight="1" x14ac:dyDescent="0.25">
      <c r="B154" s="85" t="s">
        <v>230</v>
      </c>
      <c r="C154" s="87"/>
      <c r="D154" s="88"/>
      <c r="E154" s="87"/>
      <c r="F154" s="86" t="s">
        <v>37</v>
      </c>
      <c r="G154" s="86" t="s">
        <v>37</v>
      </c>
      <c r="H154" s="86" t="s">
        <v>37</v>
      </c>
      <c r="I154" s="66" t="str">
        <f t="shared" si="26"/>
        <v/>
      </c>
      <c r="J154" s="66" t="str">
        <f t="shared" si="27"/>
        <v/>
      </c>
      <c r="K154" s="66" t="str">
        <f t="shared" si="28"/>
        <v/>
      </c>
      <c r="L154" s="66" t="str">
        <f t="shared" si="29"/>
        <v/>
      </c>
      <c r="M154" s="66" t="str">
        <f t="shared" si="30"/>
        <v/>
      </c>
      <c r="N154" s="66" t="str">
        <f t="shared" si="31"/>
        <v>Insufficient Information</v>
      </c>
      <c r="O154" s="66" t="str">
        <f t="shared" si="32"/>
        <v>Insufficient Information</v>
      </c>
      <c r="P154" s="63" t="str">
        <f>IF(AND(J154&lt;&gt;"",J154&lt;=10),CRFs!$C$3,"")</f>
        <v/>
      </c>
      <c r="Q154" s="63" t="str">
        <f>IF(AND(J154&lt;&gt;"",J154&gt;=6,J154&lt;=15),CRFs!$C$4,"")</f>
        <v/>
      </c>
      <c r="R154" s="63" t="str">
        <f>IF(AND(J154&lt;&gt;"",J154&gt;=11,J154&lt;=20),CRFs!$C$5,"")</f>
        <v/>
      </c>
      <c r="S154" s="63" t="str">
        <f>IF(AND(J154&lt;&gt;"",J154&gt;=16,J154&lt;=25),CRFs!$C$6,"")</f>
        <v/>
      </c>
      <c r="T154" s="63" t="str">
        <f>IF(AND(J154&lt;&gt;"",J154&gt;=21),CRFs!$C$7,"")</f>
        <v/>
      </c>
      <c r="U154" s="63" t="str">
        <f>IF(AND(J154&lt;&gt;"",J154&gt;25),CRFs!$C$8,"")</f>
        <v/>
      </c>
      <c r="V154" s="63" t="str">
        <f>IF($N154="Yes",CRFs!$C$9,"")</f>
        <v/>
      </c>
      <c r="W154" s="63" t="str">
        <f>IF($O154="Yes",CRFs!$C$10,"")</f>
        <v/>
      </c>
      <c r="X154" s="63" t="s">
        <v>37</v>
      </c>
      <c r="Y154" s="63" t="str">
        <f>IFERROR(INDEX($P154:$W154,_xlfn.AGGREGATE(15,6,(COLUMN($P154:$W154)-COLUMN($P154)+1)/($P154:$W154&lt;&gt;""),COLUMNS($Y154:Y154))),"")</f>
        <v/>
      </c>
      <c r="Z154" s="63" t="str">
        <f>IFERROR(INDEX($P154:$W154,_xlfn.AGGREGATE(15,6,(COLUMN($P154:$W154)-COLUMN($P154)+1)/($P154:$W154&lt;&gt;""),COLUMNS($Y154:Z154))),"")</f>
        <v/>
      </c>
      <c r="AA154" s="63" t="str">
        <f>IFERROR(INDEX($P154:$W154,_xlfn.AGGREGATE(15,6,(COLUMN($P154:$W154)-COLUMN($P154)+1)/($P154:$W154&lt;&gt;""),COLUMNS($Y154:AA154))),"")</f>
        <v/>
      </c>
      <c r="AB154" s="63" t="str">
        <f>IFERROR(INDEX($P154:$W154,_xlfn.AGGREGATE(15,6,(COLUMN($P154:$W154)-COLUMN($P154)+1)/($P154:$W154&lt;&gt;""),COLUMNS($Y154:AB154))),"")</f>
        <v/>
      </c>
      <c r="AC154" s="86" t="s">
        <v>37</v>
      </c>
      <c r="AD154" s="67">
        <f>IFERROR(IF(LEFT(AE154,4)*1&lt;2022,VLOOKUP(AC154,CRFs!$C$3:$D$10,2,FALSE),IF(LEFT(AE154,4)*1&gt;=2022,VLOOKUP(AC154,CRFs!$C$3:$J$10,2+MATCH(AE154,CRFs!$E$2:$J$2,0),FALSE))),0)</f>
        <v>0</v>
      </c>
      <c r="AE154" s="66" t="str">
        <f t="shared" si="33"/>
        <v/>
      </c>
      <c r="AF154" s="66" t="str">
        <f t="shared" si="34"/>
        <v/>
      </c>
      <c r="AG154" s="68">
        <f t="shared" si="35"/>
        <v>0</v>
      </c>
      <c r="AH154" s="119" t="str">
        <f t="shared" si="36"/>
        <v/>
      </c>
      <c r="AI154" s="74"/>
    </row>
    <row r="155" spans="2:35" ht="16.2" hidden="1" customHeight="1" x14ac:dyDescent="0.25">
      <c r="B155" s="85" t="s">
        <v>231</v>
      </c>
      <c r="C155" s="87"/>
      <c r="D155" s="88"/>
      <c r="E155" s="87"/>
      <c r="F155" s="86" t="s">
        <v>37</v>
      </c>
      <c r="G155" s="86" t="s">
        <v>37</v>
      </c>
      <c r="H155" s="86" t="s">
        <v>37</v>
      </c>
      <c r="I155" s="66" t="str">
        <f t="shared" si="26"/>
        <v/>
      </c>
      <c r="J155" s="66" t="str">
        <f t="shared" si="27"/>
        <v/>
      </c>
      <c r="K155" s="66" t="str">
        <f t="shared" si="28"/>
        <v/>
      </c>
      <c r="L155" s="66" t="str">
        <f t="shared" si="29"/>
        <v/>
      </c>
      <c r="M155" s="66" t="str">
        <f t="shared" si="30"/>
        <v/>
      </c>
      <c r="N155" s="66" t="str">
        <f t="shared" si="31"/>
        <v>Insufficient Information</v>
      </c>
      <c r="O155" s="66" t="str">
        <f t="shared" si="32"/>
        <v>Insufficient Information</v>
      </c>
      <c r="P155" s="63" t="str">
        <f>IF(AND(J155&lt;&gt;"",J155&lt;=10),CRFs!$C$3,"")</f>
        <v/>
      </c>
      <c r="Q155" s="63" t="str">
        <f>IF(AND(J155&lt;&gt;"",J155&gt;=6,J155&lt;=15),CRFs!$C$4,"")</f>
        <v/>
      </c>
      <c r="R155" s="63" t="str">
        <f>IF(AND(J155&lt;&gt;"",J155&gt;=11,J155&lt;=20),CRFs!$C$5,"")</f>
        <v/>
      </c>
      <c r="S155" s="63" t="str">
        <f>IF(AND(J155&lt;&gt;"",J155&gt;=16,J155&lt;=25),CRFs!$C$6,"")</f>
        <v/>
      </c>
      <c r="T155" s="63" t="str">
        <f>IF(AND(J155&lt;&gt;"",J155&gt;=21),CRFs!$C$7,"")</f>
        <v/>
      </c>
      <c r="U155" s="63" t="str">
        <f>IF(AND(J155&lt;&gt;"",J155&gt;25),CRFs!$C$8,"")</f>
        <v/>
      </c>
      <c r="V155" s="63" t="str">
        <f>IF($N155="Yes",CRFs!$C$9,"")</f>
        <v/>
      </c>
      <c r="W155" s="63" t="str">
        <f>IF($O155="Yes",CRFs!$C$10,"")</f>
        <v/>
      </c>
      <c r="X155" s="63" t="s">
        <v>37</v>
      </c>
      <c r="Y155" s="63" t="str">
        <f>IFERROR(INDEX($P155:$W155,_xlfn.AGGREGATE(15,6,(COLUMN($P155:$W155)-COLUMN($P155)+1)/($P155:$W155&lt;&gt;""),COLUMNS($Y155:Y155))),"")</f>
        <v/>
      </c>
      <c r="Z155" s="63" t="str">
        <f>IFERROR(INDEX($P155:$W155,_xlfn.AGGREGATE(15,6,(COLUMN($P155:$W155)-COLUMN($P155)+1)/($P155:$W155&lt;&gt;""),COLUMNS($Y155:Z155))),"")</f>
        <v/>
      </c>
      <c r="AA155" s="63" t="str">
        <f>IFERROR(INDEX($P155:$W155,_xlfn.AGGREGATE(15,6,(COLUMN($P155:$W155)-COLUMN($P155)+1)/($P155:$W155&lt;&gt;""),COLUMNS($Y155:AA155))),"")</f>
        <v/>
      </c>
      <c r="AB155" s="63" t="str">
        <f>IFERROR(INDEX($P155:$W155,_xlfn.AGGREGATE(15,6,(COLUMN($P155:$W155)-COLUMN($P155)+1)/($P155:$W155&lt;&gt;""),COLUMNS($Y155:AB155))),"")</f>
        <v/>
      </c>
      <c r="AC155" s="86" t="s">
        <v>37</v>
      </c>
      <c r="AD155" s="67">
        <f>IFERROR(IF(LEFT(AE155,4)*1&lt;2022,VLOOKUP(AC155,CRFs!$C$3:$D$10,2,FALSE),IF(LEFT(AE155,4)*1&gt;=2022,VLOOKUP(AC155,CRFs!$C$3:$J$10,2+MATCH(AE155,CRFs!$E$2:$J$2,0),FALSE))),0)</f>
        <v>0</v>
      </c>
      <c r="AE155" s="66" t="str">
        <f t="shared" si="33"/>
        <v/>
      </c>
      <c r="AF155" s="66" t="str">
        <f t="shared" si="34"/>
        <v/>
      </c>
      <c r="AG155" s="68">
        <f t="shared" si="35"/>
        <v>0</v>
      </c>
      <c r="AH155" s="119" t="str">
        <f t="shared" si="36"/>
        <v/>
      </c>
      <c r="AI155" s="74"/>
    </row>
    <row r="156" spans="2:35" ht="16.2" hidden="1" customHeight="1" x14ac:dyDescent="0.25">
      <c r="B156" s="85" t="s">
        <v>232</v>
      </c>
      <c r="C156" s="87"/>
      <c r="D156" s="88"/>
      <c r="E156" s="87"/>
      <c r="F156" s="86" t="s">
        <v>37</v>
      </c>
      <c r="G156" s="86" t="s">
        <v>37</v>
      </c>
      <c r="H156" s="86" t="s">
        <v>37</v>
      </c>
      <c r="I156" s="66" t="str">
        <f t="shared" si="26"/>
        <v/>
      </c>
      <c r="J156" s="66" t="str">
        <f t="shared" si="27"/>
        <v/>
      </c>
      <c r="K156" s="66" t="str">
        <f t="shared" si="28"/>
        <v/>
      </c>
      <c r="L156" s="66" t="str">
        <f t="shared" si="29"/>
        <v/>
      </c>
      <c r="M156" s="66" t="str">
        <f t="shared" si="30"/>
        <v/>
      </c>
      <c r="N156" s="66" t="str">
        <f t="shared" si="31"/>
        <v>Insufficient Information</v>
      </c>
      <c r="O156" s="66" t="str">
        <f t="shared" si="32"/>
        <v>Insufficient Information</v>
      </c>
      <c r="P156" s="63" t="str">
        <f>IF(AND(J156&lt;&gt;"",J156&lt;=10),CRFs!$C$3,"")</f>
        <v/>
      </c>
      <c r="Q156" s="63" t="str">
        <f>IF(AND(J156&lt;&gt;"",J156&gt;=6,J156&lt;=15),CRFs!$C$4,"")</f>
        <v/>
      </c>
      <c r="R156" s="63" t="str">
        <f>IF(AND(J156&lt;&gt;"",J156&gt;=11,J156&lt;=20),CRFs!$C$5,"")</f>
        <v/>
      </c>
      <c r="S156" s="63" t="str">
        <f>IF(AND(J156&lt;&gt;"",J156&gt;=16,J156&lt;=25),CRFs!$C$6,"")</f>
        <v/>
      </c>
      <c r="T156" s="63" t="str">
        <f>IF(AND(J156&lt;&gt;"",J156&gt;=21),CRFs!$C$7,"")</f>
        <v/>
      </c>
      <c r="U156" s="63" t="str">
        <f>IF(AND(J156&lt;&gt;"",J156&gt;25),CRFs!$C$8,"")</f>
        <v/>
      </c>
      <c r="V156" s="63" t="str">
        <f>IF($N156="Yes",CRFs!$C$9,"")</f>
        <v/>
      </c>
      <c r="W156" s="63" t="str">
        <f>IF($O156="Yes",CRFs!$C$10,"")</f>
        <v/>
      </c>
      <c r="X156" s="63" t="s">
        <v>37</v>
      </c>
      <c r="Y156" s="63" t="str">
        <f>IFERROR(INDEX($P156:$W156,_xlfn.AGGREGATE(15,6,(COLUMN($P156:$W156)-COLUMN($P156)+1)/($P156:$W156&lt;&gt;""),COLUMNS($Y156:Y156))),"")</f>
        <v/>
      </c>
      <c r="Z156" s="63" t="str">
        <f>IFERROR(INDEX($P156:$W156,_xlfn.AGGREGATE(15,6,(COLUMN($P156:$W156)-COLUMN($P156)+1)/($P156:$W156&lt;&gt;""),COLUMNS($Y156:Z156))),"")</f>
        <v/>
      </c>
      <c r="AA156" s="63" t="str">
        <f>IFERROR(INDEX($P156:$W156,_xlfn.AGGREGATE(15,6,(COLUMN($P156:$W156)-COLUMN($P156)+1)/($P156:$W156&lt;&gt;""),COLUMNS($Y156:AA156))),"")</f>
        <v/>
      </c>
      <c r="AB156" s="63" t="str">
        <f>IFERROR(INDEX($P156:$W156,_xlfn.AGGREGATE(15,6,(COLUMN($P156:$W156)-COLUMN($P156)+1)/($P156:$W156&lt;&gt;""),COLUMNS($Y156:AB156))),"")</f>
        <v/>
      </c>
      <c r="AC156" s="86" t="s">
        <v>37</v>
      </c>
      <c r="AD156" s="67">
        <f>IFERROR(IF(LEFT(AE156,4)*1&lt;2022,VLOOKUP(AC156,CRFs!$C$3:$D$10,2,FALSE),IF(LEFT(AE156,4)*1&gt;=2022,VLOOKUP(AC156,CRFs!$C$3:$J$10,2+MATCH(AE156,CRFs!$E$2:$J$2,0),FALSE))),0)</f>
        <v>0</v>
      </c>
      <c r="AE156" s="66" t="str">
        <f t="shared" si="33"/>
        <v/>
      </c>
      <c r="AF156" s="66" t="str">
        <f t="shared" si="34"/>
        <v/>
      </c>
      <c r="AG156" s="68">
        <f t="shared" si="35"/>
        <v>0</v>
      </c>
      <c r="AH156" s="119" t="str">
        <f t="shared" si="36"/>
        <v/>
      </c>
      <c r="AI156" s="74"/>
    </row>
    <row r="157" spans="2:35" ht="16.2" hidden="1" customHeight="1" x14ac:dyDescent="0.25">
      <c r="B157" s="85" t="s">
        <v>233</v>
      </c>
      <c r="C157" s="87"/>
      <c r="D157" s="88"/>
      <c r="E157" s="87"/>
      <c r="F157" s="86" t="s">
        <v>37</v>
      </c>
      <c r="G157" s="86" t="s">
        <v>37</v>
      </c>
      <c r="H157" s="86" t="s">
        <v>37</v>
      </c>
      <c r="I157" s="66" t="str">
        <f t="shared" si="26"/>
        <v/>
      </c>
      <c r="J157" s="66" t="str">
        <f t="shared" si="27"/>
        <v/>
      </c>
      <c r="K157" s="66" t="str">
        <f t="shared" si="28"/>
        <v/>
      </c>
      <c r="L157" s="66" t="str">
        <f t="shared" si="29"/>
        <v/>
      </c>
      <c r="M157" s="66" t="str">
        <f t="shared" si="30"/>
        <v/>
      </c>
      <c r="N157" s="66" t="str">
        <f t="shared" si="31"/>
        <v>Insufficient Information</v>
      </c>
      <c r="O157" s="66" t="str">
        <f t="shared" si="32"/>
        <v>Insufficient Information</v>
      </c>
      <c r="P157" s="63" t="str">
        <f>IF(AND(J157&lt;&gt;"",J157&lt;=10),CRFs!$C$3,"")</f>
        <v/>
      </c>
      <c r="Q157" s="63" t="str">
        <f>IF(AND(J157&lt;&gt;"",J157&gt;=6,J157&lt;=15),CRFs!$C$4,"")</f>
        <v/>
      </c>
      <c r="R157" s="63" t="str">
        <f>IF(AND(J157&lt;&gt;"",J157&gt;=11,J157&lt;=20),CRFs!$C$5,"")</f>
        <v/>
      </c>
      <c r="S157" s="63" t="str">
        <f>IF(AND(J157&lt;&gt;"",J157&gt;=16,J157&lt;=25),CRFs!$C$6,"")</f>
        <v/>
      </c>
      <c r="T157" s="63" t="str">
        <f>IF(AND(J157&lt;&gt;"",J157&gt;=21),CRFs!$C$7,"")</f>
        <v/>
      </c>
      <c r="U157" s="63" t="str">
        <f>IF(AND(J157&lt;&gt;"",J157&gt;25),CRFs!$C$8,"")</f>
        <v/>
      </c>
      <c r="V157" s="63" t="str">
        <f>IF($N157="Yes",CRFs!$C$9,"")</f>
        <v/>
      </c>
      <c r="W157" s="63" t="str">
        <f>IF($O157="Yes",CRFs!$C$10,"")</f>
        <v/>
      </c>
      <c r="X157" s="63" t="s">
        <v>37</v>
      </c>
      <c r="Y157" s="63" t="str">
        <f>IFERROR(INDEX($P157:$W157,_xlfn.AGGREGATE(15,6,(COLUMN($P157:$W157)-COLUMN($P157)+1)/($P157:$W157&lt;&gt;""),COLUMNS($Y157:Y157))),"")</f>
        <v/>
      </c>
      <c r="Z157" s="63" t="str">
        <f>IFERROR(INDEX($P157:$W157,_xlfn.AGGREGATE(15,6,(COLUMN($P157:$W157)-COLUMN($P157)+1)/($P157:$W157&lt;&gt;""),COLUMNS($Y157:Z157))),"")</f>
        <v/>
      </c>
      <c r="AA157" s="63" t="str">
        <f>IFERROR(INDEX($P157:$W157,_xlfn.AGGREGATE(15,6,(COLUMN($P157:$W157)-COLUMN($P157)+1)/($P157:$W157&lt;&gt;""),COLUMNS($Y157:AA157))),"")</f>
        <v/>
      </c>
      <c r="AB157" s="63" t="str">
        <f>IFERROR(INDEX($P157:$W157,_xlfn.AGGREGATE(15,6,(COLUMN($P157:$W157)-COLUMN($P157)+1)/($P157:$W157&lt;&gt;""),COLUMNS($Y157:AB157))),"")</f>
        <v/>
      </c>
      <c r="AC157" s="86" t="s">
        <v>37</v>
      </c>
      <c r="AD157" s="67">
        <f>IFERROR(IF(LEFT(AE157,4)*1&lt;2022,VLOOKUP(AC157,CRFs!$C$3:$D$10,2,FALSE),IF(LEFT(AE157,4)*1&gt;=2022,VLOOKUP(AC157,CRFs!$C$3:$J$10,2+MATCH(AE157,CRFs!$E$2:$J$2,0),FALSE))),0)</f>
        <v>0</v>
      </c>
      <c r="AE157" s="66" t="str">
        <f t="shared" si="33"/>
        <v/>
      </c>
      <c r="AF157" s="66" t="str">
        <f t="shared" si="34"/>
        <v/>
      </c>
      <c r="AG157" s="68">
        <f t="shared" si="35"/>
        <v>0</v>
      </c>
      <c r="AH157" s="119" t="str">
        <f t="shared" si="36"/>
        <v/>
      </c>
      <c r="AI157" s="74"/>
    </row>
    <row r="158" spans="2:35" ht="16.2" hidden="1" customHeight="1" x14ac:dyDescent="0.25">
      <c r="B158" s="85" t="s">
        <v>234</v>
      </c>
      <c r="C158" s="87"/>
      <c r="D158" s="88"/>
      <c r="E158" s="87"/>
      <c r="F158" s="86" t="s">
        <v>37</v>
      </c>
      <c r="G158" s="86" t="s">
        <v>37</v>
      </c>
      <c r="H158" s="86" t="s">
        <v>37</v>
      </c>
      <c r="I158" s="66" t="str">
        <f t="shared" si="26"/>
        <v/>
      </c>
      <c r="J158" s="66" t="str">
        <f t="shared" si="27"/>
        <v/>
      </c>
      <c r="K158" s="66" t="str">
        <f t="shared" si="28"/>
        <v/>
      </c>
      <c r="L158" s="66" t="str">
        <f t="shared" si="29"/>
        <v/>
      </c>
      <c r="M158" s="66" t="str">
        <f t="shared" si="30"/>
        <v/>
      </c>
      <c r="N158" s="66" t="str">
        <f t="shared" si="31"/>
        <v>Insufficient Information</v>
      </c>
      <c r="O158" s="66" t="str">
        <f t="shared" si="32"/>
        <v>Insufficient Information</v>
      </c>
      <c r="P158" s="63" t="str">
        <f>IF(AND(J158&lt;&gt;"",J158&lt;=10),CRFs!$C$3,"")</f>
        <v/>
      </c>
      <c r="Q158" s="63" t="str">
        <f>IF(AND(J158&lt;&gt;"",J158&gt;=6,J158&lt;=15),CRFs!$C$4,"")</f>
        <v/>
      </c>
      <c r="R158" s="63" t="str">
        <f>IF(AND(J158&lt;&gt;"",J158&gt;=11,J158&lt;=20),CRFs!$C$5,"")</f>
        <v/>
      </c>
      <c r="S158" s="63" t="str">
        <f>IF(AND(J158&lt;&gt;"",J158&gt;=16,J158&lt;=25),CRFs!$C$6,"")</f>
        <v/>
      </c>
      <c r="T158" s="63" t="str">
        <f>IF(AND(J158&lt;&gt;"",J158&gt;=21),CRFs!$C$7,"")</f>
        <v/>
      </c>
      <c r="U158" s="63" t="str">
        <f>IF(AND(J158&lt;&gt;"",J158&gt;25),CRFs!$C$8,"")</f>
        <v/>
      </c>
      <c r="V158" s="63" t="str">
        <f>IF($N158="Yes",CRFs!$C$9,"")</f>
        <v/>
      </c>
      <c r="W158" s="63" t="str">
        <f>IF($O158="Yes",CRFs!$C$10,"")</f>
        <v/>
      </c>
      <c r="X158" s="63" t="s">
        <v>37</v>
      </c>
      <c r="Y158" s="63" t="str">
        <f>IFERROR(INDEX($P158:$W158,_xlfn.AGGREGATE(15,6,(COLUMN($P158:$W158)-COLUMN($P158)+1)/($P158:$W158&lt;&gt;""),COLUMNS($Y158:Y158))),"")</f>
        <v/>
      </c>
      <c r="Z158" s="63" t="str">
        <f>IFERROR(INDEX($P158:$W158,_xlfn.AGGREGATE(15,6,(COLUMN($P158:$W158)-COLUMN($P158)+1)/($P158:$W158&lt;&gt;""),COLUMNS($Y158:Z158))),"")</f>
        <v/>
      </c>
      <c r="AA158" s="63" t="str">
        <f>IFERROR(INDEX($P158:$W158,_xlfn.AGGREGATE(15,6,(COLUMN($P158:$W158)-COLUMN($P158)+1)/($P158:$W158&lt;&gt;""),COLUMNS($Y158:AA158))),"")</f>
        <v/>
      </c>
      <c r="AB158" s="63" t="str">
        <f>IFERROR(INDEX($P158:$W158,_xlfn.AGGREGATE(15,6,(COLUMN($P158:$W158)-COLUMN($P158)+1)/($P158:$W158&lt;&gt;""),COLUMNS($Y158:AB158))),"")</f>
        <v/>
      </c>
      <c r="AC158" s="86" t="s">
        <v>37</v>
      </c>
      <c r="AD158" s="67">
        <f>IFERROR(IF(LEFT(AE158,4)*1&lt;2022,VLOOKUP(AC158,CRFs!$C$3:$D$10,2,FALSE),IF(LEFT(AE158,4)*1&gt;=2022,VLOOKUP(AC158,CRFs!$C$3:$J$10,2+MATCH(AE158,CRFs!$E$2:$J$2,0),FALSE))),0)</f>
        <v>0</v>
      </c>
      <c r="AE158" s="66" t="str">
        <f t="shared" si="33"/>
        <v/>
      </c>
      <c r="AF158" s="66" t="str">
        <f t="shared" si="34"/>
        <v/>
      </c>
      <c r="AG158" s="68">
        <f t="shared" si="35"/>
        <v>0</v>
      </c>
      <c r="AH158" s="119" t="str">
        <f t="shared" si="36"/>
        <v/>
      </c>
      <c r="AI158" s="74"/>
    </row>
    <row r="159" spans="2:35" ht="16.2" hidden="1" customHeight="1" x14ac:dyDescent="0.25">
      <c r="B159" s="85" t="s">
        <v>235</v>
      </c>
      <c r="C159" s="87"/>
      <c r="D159" s="88"/>
      <c r="E159" s="87"/>
      <c r="F159" s="86" t="s">
        <v>37</v>
      </c>
      <c r="G159" s="86" t="s">
        <v>37</v>
      </c>
      <c r="H159" s="86" t="s">
        <v>37</v>
      </c>
      <c r="I159" s="66" t="str">
        <f t="shared" si="26"/>
        <v/>
      </c>
      <c r="J159" s="66" t="str">
        <f t="shared" si="27"/>
        <v/>
      </c>
      <c r="K159" s="66" t="str">
        <f t="shared" si="28"/>
        <v/>
      </c>
      <c r="L159" s="66" t="str">
        <f t="shared" si="29"/>
        <v/>
      </c>
      <c r="M159" s="66" t="str">
        <f t="shared" si="30"/>
        <v/>
      </c>
      <c r="N159" s="66" t="str">
        <f t="shared" si="31"/>
        <v>Insufficient Information</v>
      </c>
      <c r="O159" s="66" t="str">
        <f t="shared" si="32"/>
        <v>Insufficient Information</v>
      </c>
      <c r="P159" s="63" t="str">
        <f>IF(AND(J159&lt;&gt;"",J159&lt;=10),CRFs!$C$3,"")</f>
        <v/>
      </c>
      <c r="Q159" s="63" t="str">
        <f>IF(AND(J159&lt;&gt;"",J159&gt;=6,J159&lt;=15),CRFs!$C$4,"")</f>
        <v/>
      </c>
      <c r="R159" s="63" t="str">
        <f>IF(AND(J159&lt;&gt;"",J159&gt;=11,J159&lt;=20),CRFs!$C$5,"")</f>
        <v/>
      </c>
      <c r="S159" s="63" t="str">
        <f>IF(AND(J159&lt;&gt;"",J159&gt;=16,J159&lt;=25),CRFs!$C$6,"")</f>
        <v/>
      </c>
      <c r="T159" s="63" t="str">
        <f>IF(AND(J159&lt;&gt;"",J159&gt;=21),CRFs!$C$7,"")</f>
        <v/>
      </c>
      <c r="U159" s="63" t="str">
        <f>IF(AND(J159&lt;&gt;"",J159&gt;25),CRFs!$C$8,"")</f>
        <v/>
      </c>
      <c r="V159" s="63" t="str">
        <f>IF($N159="Yes",CRFs!$C$9,"")</f>
        <v/>
      </c>
      <c r="W159" s="63" t="str">
        <f>IF($O159="Yes",CRFs!$C$10,"")</f>
        <v/>
      </c>
      <c r="X159" s="63" t="s">
        <v>37</v>
      </c>
      <c r="Y159" s="63" t="str">
        <f>IFERROR(INDEX($P159:$W159,_xlfn.AGGREGATE(15,6,(COLUMN($P159:$W159)-COLUMN($P159)+1)/($P159:$W159&lt;&gt;""),COLUMNS($Y159:Y159))),"")</f>
        <v/>
      </c>
      <c r="Z159" s="63" t="str">
        <f>IFERROR(INDEX($P159:$W159,_xlfn.AGGREGATE(15,6,(COLUMN($P159:$W159)-COLUMN($P159)+1)/($P159:$W159&lt;&gt;""),COLUMNS($Y159:Z159))),"")</f>
        <v/>
      </c>
      <c r="AA159" s="63" t="str">
        <f>IFERROR(INDEX($P159:$W159,_xlfn.AGGREGATE(15,6,(COLUMN($P159:$W159)-COLUMN($P159)+1)/($P159:$W159&lt;&gt;""),COLUMNS($Y159:AA159))),"")</f>
        <v/>
      </c>
      <c r="AB159" s="63" t="str">
        <f>IFERROR(INDEX($P159:$W159,_xlfn.AGGREGATE(15,6,(COLUMN($P159:$W159)-COLUMN($P159)+1)/($P159:$W159&lt;&gt;""),COLUMNS($Y159:AB159))),"")</f>
        <v/>
      </c>
      <c r="AC159" s="86" t="s">
        <v>37</v>
      </c>
      <c r="AD159" s="67">
        <f>IFERROR(IF(LEFT(AE159,4)*1&lt;2022,VLOOKUP(AC159,CRFs!$C$3:$D$10,2,FALSE),IF(LEFT(AE159,4)*1&gt;=2022,VLOOKUP(AC159,CRFs!$C$3:$J$10,2+MATCH(AE159,CRFs!$E$2:$J$2,0),FALSE))),0)</f>
        <v>0</v>
      </c>
      <c r="AE159" s="66" t="str">
        <f t="shared" si="33"/>
        <v/>
      </c>
      <c r="AF159" s="66" t="str">
        <f t="shared" si="34"/>
        <v/>
      </c>
      <c r="AG159" s="68">
        <f t="shared" si="35"/>
        <v>0</v>
      </c>
      <c r="AH159" s="119" t="str">
        <f t="shared" si="36"/>
        <v/>
      </c>
      <c r="AI159" s="74"/>
    </row>
    <row r="160" spans="2:35" ht="16.2" hidden="1" customHeight="1" x14ac:dyDescent="0.25">
      <c r="B160" s="85" t="s">
        <v>236</v>
      </c>
      <c r="C160" s="87"/>
      <c r="D160" s="88"/>
      <c r="E160" s="87"/>
      <c r="F160" s="86" t="s">
        <v>37</v>
      </c>
      <c r="G160" s="86" t="s">
        <v>37</v>
      </c>
      <c r="H160" s="86" t="s">
        <v>37</v>
      </c>
      <c r="I160" s="66" t="str">
        <f t="shared" si="26"/>
        <v/>
      </c>
      <c r="J160" s="66" t="str">
        <f t="shared" si="27"/>
        <v/>
      </c>
      <c r="K160" s="66" t="str">
        <f t="shared" si="28"/>
        <v/>
      </c>
      <c r="L160" s="66" t="str">
        <f t="shared" si="29"/>
        <v/>
      </c>
      <c r="M160" s="66" t="str">
        <f t="shared" si="30"/>
        <v/>
      </c>
      <c r="N160" s="66" t="str">
        <f t="shared" si="31"/>
        <v>Insufficient Information</v>
      </c>
      <c r="O160" s="66" t="str">
        <f t="shared" si="32"/>
        <v>Insufficient Information</v>
      </c>
      <c r="P160" s="63" t="str">
        <f>IF(AND(J160&lt;&gt;"",J160&lt;=10),CRFs!$C$3,"")</f>
        <v/>
      </c>
      <c r="Q160" s="63" t="str">
        <f>IF(AND(J160&lt;&gt;"",J160&gt;=6,J160&lt;=15),CRFs!$C$4,"")</f>
        <v/>
      </c>
      <c r="R160" s="63" t="str">
        <f>IF(AND(J160&lt;&gt;"",J160&gt;=11,J160&lt;=20),CRFs!$C$5,"")</f>
        <v/>
      </c>
      <c r="S160" s="63" t="str">
        <f>IF(AND(J160&lt;&gt;"",J160&gt;=16,J160&lt;=25),CRFs!$C$6,"")</f>
        <v/>
      </c>
      <c r="T160" s="63" t="str">
        <f>IF(AND(J160&lt;&gt;"",J160&gt;=21),CRFs!$C$7,"")</f>
        <v/>
      </c>
      <c r="U160" s="63" t="str">
        <f>IF(AND(J160&lt;&gt;"",J160&gt;25),CRFs!$C$8,"")</f>
        <v/>
      </c>
      <c r="V160" s="63" t="str">
        <f>IF($N160="Yes",CRFs!$C$9,"")</f>
        <v/>
      </c>
      <c r="W160" s="63" t="str">
        <f>IF($O160="Yes",CRFs!$C$10,"")</f>
        <v/>
      </c>
      <c r="X160" s="63" t="s">
        <v>37</v>
      </c>
      <c r="Y160" s="63" t="str">
        <f>IFERROR(INDEX($P160:$W160,_xlfn.AGGREGATE(15,6,(COLUMN($P160:$W160)-COLUMN($P160)+1)/($P160:$W160&lt;&gt;""),COLUMNS($Y160:Y160))),"")</f>
        <v/>
      </c>
      <c r="Z160" s="63" t="str">
        <f>IFERROR(INDEX($P160:$W160,_xlfn.AGGREGATE(15,6,(COLUMN($P160:$W160)-COLUMN($P160)+1)/($P160:$W160&lt;&gt;""),COLUMNS($Y160:Z160))),"")</f>
        <v/>
      </c>
      <c r="AA160" s="63" t="str">
        <f>IFERROR(INDEX($P160:$W160,_xlfn.AGGREGATE(15,6,(COLUMN($P160:$W160)-COLUMN($P160)+1)/($P160:$W160&lt;&gt;""),COLUMNS($Y160:AA160))),"")</f>
        <v/>
      </c>
      <c r="AB160" s="63" t="str">
        <f>IFERROR(INDEX($P160:$W160,_xlfn.AGGREGATE(15,6,(COLUMN($P160:$W160)-COLUMN($P160)+1)/($P160:$W160&lt;&gt;""),COLUMNS($Y160:AB160))),"")</f>
        <v/>
      </c>
      <c r="AC160" s="86" t="s">
        <v>37</v>
      </c>
      <c r="AD160" s="67">
        <f>IFERROR(IF(LEFT(AE160,4)*1&lt;2022,VLOOKUP(AC160,CRFs!$C$3:$D$10,2,FALSE),IF(LEFT(AE160,4)*1&gt;=2022,VLOOKUP(AC160,CRFs!$C$3:$J$10,2+MATCH(AE160,CRFs!$E$2:$J$2,0),FALSE))),0)</f>
        <v>0</v>
      </c>
      <c r="AE160" s="66" t="str">
        <f t="shared" si="33"/>
        <v/>
      </c>
      <c r="AF160" s="66" t="str">
        <f t="shared" si="34"/>
        <v/>
      </c>
      <c r="AG160" s="68">
        <f t="shared" si="35"/>
        <v>0</v>
      </c>
      <c r="AH160" s="119" t="str">
        <f t="shared" si="36"/>
        <v/>
      </c>
      <c r="AI160" s="74"/>
    </row>
    <row r="161" spans="2:35" ht="16.2" hidden="1" customHeight="1" x14ac:dyDescent="0.25">
      <c r="B161" s="85" t="s">
        <v>237</v>
      </c>
      <c r="C161" s="87"/>
      <c r="D161" s="88"/>
      <c r="E161" s="87"/>
      <c r="F161" s="86" t="s">
        <v>37</v>
      </c>
      <c r="G161" s="86" t="s">
        <v>37</v>
      </c>
      <c r="H161" s="86" t="s">
        <v>37</v>
      </c>
      <c r="I161" s="66" t="str">
        <f t="shared" si="26"/>
        <v/>
      </c>
      <c r="J161" s="66" t="str">
        <f t="shared" si="27"/>
        <v/>
      </c>
      <c r="K161" s="66" t="str">
        <f t="shared" si="28"/>
        <v/>
      </c>
      <c r="L161" s="66" t="str">
        <f t="shared" si="29"/>
        <v/>
      </c>
      <c r="M161" s="66" t="str">
        <f t="shared" si="30"/>
        <v/>
      </c>
      <c r="N161" s="66" t="str">
        <f t="shared" si="31"/>
        <v>Insufficient Information</v>
      </c>
      <c r="O161" s="66" t="str">
        <f t="shared" si="32"/>
        <v>Insufficient Information</v>
      </c>
      <c r="P161" s="63" t="str">
        <f>IF(AND(J161&lt;&gt;"",J161&lt;=10),CRFs!$C$3,"")</f>
        <v/>
      </c>
      <c r="Q161" s="63" t="str">
        <f>IF(AND(J161&lt;&gt;"",J161&gt;=6,J161&lt;=15),CRFs!$C$4,"")</f>
        <v/>
      </c>
      <c r="R161" s="63" t="str">
        <f>IF(AND(J161&lt;&gt;"",J161&gt;=11,J161&lt;=20),CRFs!$C$5,"")</f>
        <v/>
      </c>
      <c r="S161" s="63" t="str">
        <f>IF(AND(J161&lt;&gt;"",J161&gt;=16,J161&lt;=25),CRFs!$C$6,"")</f>
        <v/>
      </c>
      <c r="T161" s="63" t="str">
        <f>IF(AND(J161&lt;&gt;"",J161&gt;=21),CRFs!$C$7,"")</f>
        <v/>
      </c>
      <c r="U161" s="63" t="str">
        <f>IF(AND(J161&lt;&gt;"",J161&gt;25),CRFs!$C$8,"")</f>
        <v/>
      </c>
      <c r="V161" s="63" t="str">
        <f>IF($N161="Yes",CRFs!$C$9,"")</f>
        <v/>
      </c>
      <c r="W161" s="63" t="str">
        <f>IF($O161="Yes",CRFs!$C$10,"")</f>
        <v/>
      </c>
      <c r="X161" s="63" t="s">
        <v>37</v>
      </c>
      <c r="Y161" s="63" t="str">
        <f>IFERROR(INDEX($P161:$W161,_xlfn.AGGREGATE(15,6,(COLUMN($P161:$W161)-COLUMN($P161)+1)/($P161:$W161&lt;&gt;""),COLUMNS($Y161:Y161))),"")</f>
        <v/>
      </c>
      <c r="Z161" s="63" t="str">
        <f>IFERROR(INDEX($P161:$W161,_xlfn.AGGREGATE(15,6,(COLUMN($P161:$W161)-COLUMN($P161)+1)/($P161:$W161&lt;&gt;""),COLUMNS($Y161:Z161))),"")</f>
        <v/>
      </c>
      <c r="AA161" s="63" t="str">
        <f>IFERROR(INDEX($P161:$W161,_xlfn.AGGREGATE(15,6,(COLUMN($P161:$W161)-COLUMN($P161)+1)/($P161:$W161&lt;&gt;""),COLUMNS($Y161:AA161))),"")</f>
        <v/>
      </c>
      <c r="AB161" s="63" t="str">
        <f>IFERROR(INDEX($P161:$W161,_xlfn.AGGREGATE(15,6,(COLUMN($P161:$W161)-COLUMN($P161)+1)/($P161:$W161&lt;&gt;""),COLUMNS($Y161:AB161))),"")</f>
        <v/>
      </c>
      <c r="AC161" s="86" t="s">
        <v>37</v>
      </c>
      <c r="AD161" s="67">
        <f>IFERROR(IF(LEFT(AE161,4)*1&lt;2022,VLOOKUP(AC161,CRFs!$C$3:$D$10,2,FALSE),IF(LEFT(AE161,4)*1&gt;=2022,VLOOKUP(AC161,CRFs!$C$3:$J$10,2+MATCH(AE161,CRFs!$E$2:$J$2,0),FALSE))),0)</f>
        <v>0</v>
      </c>
      <c r="AE161" s="66" t="str">
        <f t="shared" si="33"/>
        <v/>
      </c>
      <c r="AF161" s="66" t="str">
        <f t="shared" si="34"/>
        <v/>
      </c>
      <c r="AG161" s="68">
        <f t="shared" si="35"/>
        <v>0</v>
      </c>
      <c r="AH161" s="119" t="str">
        <f t="shared" si="36"/>
        <v/>
      </c>
      <c r="AI161" s="74"/>
    </row>
    <row r="162" spans="2:35" ht="16.2" hidden="1" customHeight="1" x14ac:dyDescent="0.25">
      <c r="B162" s="85" t="s">
        <v>238</v>
      </c>
      <c r="C162" s="87"/>
      <c r="D162" s="88"/>
      <c r="E162" s="87"/>
      <c r="F162" s="86" t="s">
        <v>37</v>
      </c>
      <c r="G162" s="86" t="s">
        <v>37</v>
      </c>
      <c r="H162" s="86" t="s">
        <v>37</v>
      </c>
      <c r="I162" s="66" t="str">
        <f t="shared" si="26"/>
        <v/>
      </c>
      <c r="J162" s="66" t="str">
        <f t="shared" si="27"/>
        <v/>
      </c>
      <c r="K162" s="66" t="str">
        <f t="shared" si="28"/>
        <v/>
      </c>
      <c r="L162" s="66" t="str">
        <f t="shared" si="29"/>
        <v/>
      </c>
      <c r="M162" s="66" t="str">
        <f t="shared" si="30"/>
        <v/>
      </c>
      <c r="N162" s="66" t="str">
        <f t="shared" si="31"/>
        <v>Insufficient Information</v>
      </c>
      <c r="O162" s="66" t="str">
        <f t="shared" si="32"/>
        <v>Insufficient Information</v>
      </c>
      <c r="P162" s="63" t="str">
        <f>IF(AND(J162&lt;&gt;"",J162&lt;=10),CRFs!$C$3,"")</f>
        <v/>
      </c>
      <c r="Q162" s="63" t="str">
        <f>IF(AND(J162&lt;&gt;"",J162&gt;=6,J162&lt;=15),CRFs!$C$4,"")</f>
        <v/>
      </c>
      <c r="R162" s="63" t="str">
        <f>IF(AND(J162&lt;&gt;"",J162&gt;=11,J162&lt;=20),CRFs!$C$5,"")</f>
        <v/>
      </c>
      <c r="S162" s="63" t="str">
        <f>IF(AND(J162&lt;&gt;"",J162&gt;=16,J162&lt;=25),CRFs!$C$6,"")</f>
        <v/>
      </c>
      <c r="T162" s="63" t="str">
        <f>IF(AND(J162&lt;&gt;"",J162&gt;=21),CRFs!$C$7,"")</f>
        <v/>
      </c>
      <c r="U162" s="63" t="str">
        <f>IF(AND(J162&lt;&gt;"",J162&gt;25),CRFs!$C$8,"")</f>
        <v/>
      </c>
      <c r="V162" s="63" t="str">
        <f>IF($N162="Yes",CRFs!$C$9,"")</f>
        <v/>
      </c>
      <c r="W162" s="63" t="str">
        <f>IF($O162="Yes",CRFs!$C$10,"")</f>
        <v/>
      </c>
      <c r="X162" s="63" t="s">
        <v>37</v>
      </c>
      <c r="Y162" s="63" t="str">
        <f>IFERROR(INDEX($P162:$W162,_xlfn.AGGREGATE(15,6,(COLUMN($P162:$W162)-COLUMN($P162)+1)/($P162:$W162&lt;&gt;""),COLUMNS($Y162:Y162))),"")</f>
        <v/>
      </c>
      <c r="Z162" s="63" t="str">
        <f>IFERROR(INDEX($P162:$W162,_xlfn.AGGREGATE(15,6,(COLUMN($P162:$W162)-COLUMN($P162)+1)/($P162:$W162&lt;&gt;""),COLUMNS($Y162:Z162))),"")</f>
        <v/>
      </c>
      <c r="AA162" s="63" t="str">
        <f>IFERROR(INDEX($P162:$W162,_xlfn.AGGREGATE(15,6,(COLUMN($P162:$W162)-COLUMN($P162)+1)/($P162:$W162&lt;&gt;""),COLUMNS($Y162:AA162))),"")</f>
        <v/>
      </c>
      <c r="AB162" s="63" t="str">
        <f>IFERROR(INDEX($P162:$W162,_xlfn.AGGREGATE(15,6,(COLUMN($P162:$W162)-COLUMN($P162)+1)/($P162:$W162&lt;&gt;""),COLUMNS($Y162:AB162))),"")</f>
        <v/>
      </c>
      <c r="AC162" s="86" t="s">
        <v>37</v>
      </c>
      <c r="AD162" s="67">
        <f>IFERROR(IF(LEFT(AE162,4)*1&lt;2022,VLOOKUP(AC162,CRFs!$C$3:$D$10,2,FALSE),IF(LEFT(AE162,4)*1&gt;=2022,VLOOKUP(AC162,CRFs!$C$3:$J$10,2+MATCH(AE162,CRFs!$E$2:$J$2,0),FALSE))),0)</f>
        <v>0</v>
      </c>
      <c r="AE162" s="66" t="str">
        <f t="shared" si="33"/>
        <v/>
      </c>
      <c r="AF162" s="66" t="str">
        <f t="shared" si="34"/>
        <v/>
      </c>
      <c r="AG162" s="68">
        <f t="shared" si="35"/>
        <v>0</v>
      </c>
      <c r="AH162" s="119" t="str">
        <f t="shared" si="36"/>
        <v/>
      </c>
      <c r="AI162" s="74"/>
    </row>
    <row r="163" spans="2:35" ht="16.2" hidden="1" customHeight="1" x14ac:dyDescent="0.25">
      <c r="B163" s="85" t="s">
        <v>239</v>
      </c>
      <c r="C163" s="87"/>
      <c r="D163" s="88"/>
      <c r="E163" s="87"/>
      <c r="F163" s="86" t="s">
        <v>37</v>
      </c>
      <c r="G163" s="86" t="s">
        <v>37</v>
      </c>
      <c r="H163" s="86" t="s">
        <v>37</v>
      </c>
      <c r="I163" s="66" t="str">
        <f t="shared" si="26"/>
        <v/>
      </c>
      <c r="J163" s="66" t="str">
        <f t="shared" si="27"/>
        <v/>
      </c>
      <c r="K163" s="66" t="str">
        <f t="shared" si="28"/>
        <v/>
      </c>
      <c r="L163" s="66" t="str">
        <f t="shared" si="29"/>
        <v/>
      </c>
      <c r="M163" s="66" t="str">
        <f t="shared" si="30"/>
        <v/>
      </c>
      <c r="N163" s="66" t="str">
        <f t="shared" si="31"/>
        <v>Insufficient Information</v>
      </c>
      <c r="O163" s="66" t="str">
        <f t="shared" si="32"/>
        <v>Insufficient Information</v>
      </c>
      <c r="P163" s="63" t="str">
        <f>IF(AND(J163&lt;&gt;"",J163&lt;=10),CRFs!$C$3,"")</f>
        <v/>
      </c>
      <c r="Q163" s="63" t="str">
        <f>IF(AND(J163&lt;&gt;"",J163&gt;=6,J163&lt;=15),CRFs!$C$4,"")</f>
        <v/>
      </c>
      <c r="R163" s="63" t="str">
        <f>IF(AND(J163&lt;&gt;"",J163&gt;=11,J163&lt;=20),CRFs!$C$5,"")</f>
        <v/>
      </c>
      <c r="S163" s="63" t="str">
        <f>IF(AND(J163&lt;&gt;"",J163&gt;=16,J163&lt;=25),CRFs!$C$6,"")</f>
        <v/>
      </c>
      <c r="T163" s="63" t="str">
        <f>IF(AND(J163&lt;&gt;"",J163&gt;=21),CRFs!$C$7,"")</f>
        <v/>
      </c>
      <c r="U163" s="63" t="str">
        <f>IF(AND(J163&lt;&gt;"",J163&gt;25),CRFs!$C$8,"")</f>
        <v/>
      </c>
      <c r="V163" s="63" t="str">
        <f>IF($N163="Yes",CRFs!$C$9,"")</f>
        <v/>
      </c>
      <c r="W163" s="63" t="str">
        <f>IF($O163="Yes",CRFs!$C$10,"")</f>
        <v/>
      </c>
      <c r="X163" s="63" t="s">
        <v>37</v>
      </c>
      <c r="Y163" s="63" t="str">
        <f>IFERROR(INDEX($P163:$W163,_xlfn.AGGREGATE(15,6,(COLUMN($P163:$W163)-COLUMN($P163)+1)/($P163:$W163&lt;&gt;""),COLUMNS($Y163:Y163))),"")</f>
        <v/>
      </c>
      <c r="Z163" s="63" t="str">
        <f>IFERROR(INDEX($P163:$W163,_xlfn.AGGREGATE(15,6,(COLUMN($P163:$W163)-COLUMN($P163)+1)/($P163:$W163&lt;&gt;""),COLUMNS($Y163:Z163))),"")</f>
        <v/>
      </c>
      <c r="AA163" s="63" t="str">
        <f>IFERROR(INDEX($P163:$W163,_xlfn.AGGREGATE(15,6,(COLUMN($P163:$W163)-COLUMN($P163)+1)/($P163:$W163&lt;&gt;""),COLUMNS($Y163:AA163))),"")</f>
        <v/>
      </c>
      <c r="AB163" s="63" t="str">
        <f>IFERROR(INDEX($P163:$W163,_xlfn.AGGREGATE(15,6,(COLUMN($P163:$W163)-COLUMN($P163)+1)/($P163:$W163&lt;&gt;""),COLUMNS($Y163:AB163))),"")</f>
        <v/>
      </c>
      <c r="AC163" s="86" t="s">
        <v>37</v>
      </c>
      <c r="AD163" s="67">
        <f>IFERROR(IF(LEFT(AE163,4)*1&lt;2022,VLOOKUP(AC163,CRFs!$C$3:$D$10,2,FALSE),IF(LEFT(AE163,4)*1&gt;=2022,VLOOKUP(AC163,CRFs!$C$3:$J$10,2+MATCH(AE163,CRFs!$E$2:$J$2,0),FALSE))),0)</f>
        <v>0</v>
      </c>
      <c r="AE163" s="66" t="str">
        <f t="shared" si="33"/>
        <v/>
      </c>
      <c r="AF163" s="66" t="str">
        <f t="shared" si="34"/>
        <v/>
      </c>
      <c r="AG163" s="68">
        <f t="shared" si="35"/>
        <v>0</v>
      </c>
      <c r="AH163" s="119" t="str">
        <f t="shared" si="36"/>
        <v/>
      </c>
      <c r="AI163" s="74"/>
    </row>
    <row r="164" spans="2:35" ht="16.2" hidden="1" customHeight="1" x14ac:dyDescent="0.25">
      <c r="B164" s="85" t="s">
        <v>240</v>
      </c>
      <c r="C164" s="87"/>
      <c r="D164" s="88"/>
      <c r="E164" s="87"/>
      <c r="F164" s="86" t="s">
        <v>37</v>
      </c>
      <c r="G164" s="86" t="s">
        <v>37</v>
      </c>
      <c r="H164" s="86" t="s">
        <v>37</v>
      </c>
      <c r="I164" s="66" t="str">
        <f t="shared" si="26"/>
        <v/>
      </c>
      <c r="J164" s="66" t="str">
        <f t="shared" si="27"/>
        <v/>
      </c>
      <c r="K164" s="66" t="str">
        <f t="shared" si="28"/>
        <v/>
      </c>
      <c r="L164" s="66" t="str">
        <f t="shared" si="29"/>
        <v/>
      </c>
      <c r="M164" s="66" t="str">
        <f t="shared" si="30"/>
        <v/>
      </c>
      <c r="N164" s="66" t="str">
        <f t="shared" si="31"/>
        <v>Insufficient Information</v>
      </c>
      <c r="O164" s="66" t="str">
        <f t="shared" si="32"/>
        <v>Insufficient Information</v>
      </c>
      <c r="P164" s="63" t="str">
        <f>IF(AND(J164&lt;&gt;"",J164&lt;=10),CRFs!$C$3,"")</f>
        <v/>
      </c>
      <c r="Q164" s="63" t="str">
        <f>IF(AND(J164&lt;&gt;"",J164&gt;=6,J164&lt;=15),CRFs!$C$4,"")</f>
        <v/>
      </c>
      <c r="R164" s="63" t="str">
        <f>IF(AND(J164&lt;&gt;"",J164&gt;=11,J164&lt;=20),CRFs!$C$5,"")</f>
        <v/>
      </c>
      <c r="S164" s="63" t="str">
        <f>IF(AND(J164&lt;&gt;"",J164&gt;=16,J164&lt;=25),CRFs!$C$6,"")</f>
        <v/>
      </c>
      <c r="T164" s="63" t="str">
        <f>IF(AND(J164&lt;&gt;"",J164&gt;=21),CRFs!$C$7,"")</f>
        <v/>
      </c>
      <c r="U164" s="63" t="str">
        <f>IF(AND(J164&lt;&gt;"",J164&gt;25),CRFs!$C$8,"")</f>
        <v/>
      </c>
      <c r="V164" s="63" t="str">
        <f>IF($N164="Yes",CRFs!$C$9,"")</f>
        <v/>
      </c>
      <c r="W164" s="63" t="str">
        <f>IF($O164="Yes",CRFs!$C$10,"")</f>
        <v/>
      </c>
      <c r="X164" s="63" t="s">
        <v>37</v>
      </c>
      <c r="Y164" s="63" t="str">
        <f>IFERROR(INDEX($P164:$W164,_xlfn.AGGREGATE(15,6,(COLUMN($P164:$W164)-COLUMN($P164)+1)/($P164:$W164&lt;&gt;""),COLUMNS($Y164:Y164))),"")</f>
        <v/>
      </c>
      <c r="Z164" s="63" t="str">
        <f>IFERROR(INDEX($P164:$W164,_xlfn.AGGREGATE(15,6,(COLUMN($P164:$W164)-COLUMN($P164)+1)/($P164:$W164&lt;&gt;""),COLUMNS($Y164:Z164))),"")</f>
        <v/>
      </c>
      <c r="AA164" s="63" t="str">
        <f>IFERROR(INDEX($P164:$W164,_xlfn.AGGREGATE(15,6,(COLUMN($P164:$W164)-COLUMN($P164)+1)/($P164:$W164&lt;&gt;""),COLUMNS($Y164:AA164))),"")</f>
        <v/>
      </c>
      <c r="AB164" s="63" t="str">
        <f>IFERROR(INDEX($P164:$W164,_xlfn.AGGREGATE(15,6,(COLUMN($P164:$W164)-COLUMN($P164)+1)/($P164:$W164&lt;&gt;""),COLUMNS($Y164:AB164))),"")</f>
        <v/>
      </c>
      <c r="AC164" s="86" t="s">
        <v>37</v>
      </c>
      <c r="AD164" s="67">
        <f>IFERROR(IF(LEFT(AE164,4)*1&lt;2022,VLOOKUP(AC164,CRFs!$C$3:$D$10,2,FALSE),IF(LEFT(AE164,4)*1&gt;=2022,VLOOKUP(AC164,CRFs!$C$3:$J$10,2+MATCH(AE164,CRFs!$E$2:$J$2,0),FALSE))),0)</f>
        <v>0</v>
      </c>
      <c r="AE164" s="66" t="str">
        <f t="shared" si="33"/>
        <v/>
      </c>
      <c r="AF164" s="66" t="str">
        <f t="shared" si="34"/>
        <v/>
      </c>
      <c r="AG164" s="68">
        <f t="shared" si="35"/>
        <v>0</v>
      </c>
      <c r="AH164" s="119" t="str">
        <f t="shared" si="36"/>
        <v/>
      </c>
      <c r="AI164" s="74"/>
    </row>
    <row r="165" spans="2:35" ht="16.2" hidden="1" customHeight="1" x14ac:dyDescent="0.25">
      <c r="B165" s="85" t="s">
        <v>241</v>
      </c>
      <c r="C165" s="87"/>
      <c r="D165" s="88"/>
      <c r="E165" s="87"/>
      <c r="F165" s="86" t="s">
        <v>37</v>
      </c>
      <c r="G165" s="86" t="s">
        <v>37</v>
      </c>
      <c r="H165" s="86" t="s">
        <v>37</v>
      </c>
      <c r="I165" s="66" t="str">
        <f t="shared" si="26"/>
        <v/>
      </c>
      <c r="J165" s="66" t="str">
        <f t="shared" si="27"/>
        <v/>
      </c>
      <c r="K165" s="66" t="str">
        <f t="shared" si="28"/>
        <v/>
      </c>
      <c r="L165" s="66" t="str">
        <f t="shared" si="29"/>
        <v/>
      </c>
      <c r="M165" s="66" t="str">
        <f t="shared" si="30"/>
        <v/>
      </c>
      <c r="N165" s="66" t="str">
        <f t="shared" si="31"/>
        <v>Insufficient Information</v>
      </c>
      <c r="O165" s="66" t="str">
        <f t="shared" si="32"/>
        <v>Insufficient Information</v>
      </c>
      <c r="P165" s="63" t="str">
        <f>IF(AND(J165&lt;&gt;"",J165&lt;=10),CRFs!$C$3,"")</f>
        <v/>
      </c>
      <c r="Q165" s="63" t="str">
        <f>IF(AND(J165&lt;&gt;"",J165&gt;=6,J165&lt;=15),CRFs!$C$4,"")</f>
        <v/>
      </c>
      <c r="R165" s="63" t="str">
        <f>IF(AND(J165&lt;&gt;"",J165&gt;=11,J165&lt;=20),CRFs!$C$5,"")</f>
        <v/>
      </c>
      <c r="S165" s="63" t="str">
        <f>IF(AND(J165&lt;&gt;"",J165&gt;=16,J165&lt;=25),CRFs!$C$6,"")</f>
        <v/>
      </c>
      <c r="T165" s="63" t="str">
        <f>IF(AND(J165&lt;&gt;"",J165&gt;=21),CRFs!$C$7,"")</f>
        <v/>
      </c>
      <c r="U165" s="63" t="str">
        <f>IF(AND(J165&lt;&gt;"",J165&gt;25),CRFs!$C$8,"")</f>
        <v/>
      </c>
      <c r="V165" s="63" t="str">
        <f>IF($N165="Yes",CRFs!$C$9,"")</f>
        <v/>
      </c>
      <c r="W165" s="63" t="str">
        <f>IF($O165="Yes",CRFs!$C$10,"")</f>
        <v/>
      </c>
      <c r="X165" s="63" t="s">
        <v>37</v>
      </c>
      <c r="Y165" s="63" t="str">
        <f>IFERROR(INDEX($P165:$W165,_xlfn.AGGREGATE(15,6,(COLUMN($P165:$W165)-COLUMN($P165)+1)/($P165:$W165&lt;&gt;""),COLUMNS($Y165:Y165))),"")</f>
        <v/>
      </c>
      <c r="Z165" s="63" t="str">
        <f>IFERROR(INDEX($P165:$W165,_xlfn.AGGREGATE(15,6,(COLUMN($P165:$W165)-COLUMN($P165)+1)/($P165:$W165&lt;&gt;""),COLUMNS($Y165:Z165))),"")</f>
        <v/>
      </c>
      <c r="AA165" s="63" t="str">
        <f>IFERROR(INDEX($P165:$W165,_xlfn.AGGREGATE(15,6,(COLUMN($P165:$W165)-COLUMN($P165)+1)/($P165:$W165&lt;&gt;""),COLUMNS($Y165:AA165))),"")</f>
        <v/>
      </c>
      <c r="AB165" s="63" t="str">
        <f>IFERROR(INDEX($P165:$W165,_xlfn.AGGREGATE(15,6,(COLUMN($P165:$W165)-COLUMN($P165)+1)/($P165:$W165&lt;&gt;""),COLUMNS($Y165:AB165))),"")</f>
        <v/>
      </c>
      <c r="AC165" s="86" t="s">
        <v>37</v>
      </c>
      <c r="AD165" s="67">
        <f>IFERROR(IF(LEFT(AE165,4)*1&lt;2022,VLOOKUP(AC165,CRFs!$C$3:$D$10,2,FALSE),IF(LEFT(AE165,4)*1&gt;=2022,VLOOKUP(AC165,CRFs!$C$3:$J$10,2+MATCH(AE165,CRFs!$E$2:$J$2,0),FALSE))),0)</f>
        <v>0</v>
      </c>
      <c r="AE165" s="66" t="str">
        <f t="shared" si="33"/>
        <v/>
      </c>
      <c r="AF165" s="66" t="str">
        <f t="shared" si="34"/>
        <v/>
      </c>
      <c r="AG165" s="68">
        <f t="shared" si="35"/>
        <v>0</v>
      </c>
      <c r="AH165" s="119" t="str">
        <f t="shared" si="36"/>
        <v/>
      </c>
      <c r="AI165" s="74"/>
    </row>
    <row r="166" spans="2:35" ht="16.2" hidden="1" customHeight="1" x14ac:dyDescent="0.25">
      <c r="B166" s="85" t="s">
        <v>242</v>
      </c>
      <c r="C166" s="87"/>
      <c r="D166" s="88"/>
      <c r="E166" s="87"/>
      <c r="F166" s="86" t="s">
        <v>37</v>
      </c>
      <c r="G166" s="86" t="s">
        <v>37</v>
      </c>
      <c r="H166" s="86" t="s">
        <v>37</v>
      </c>
      <c r="I166" s="66" t="str">
        <f t="shared" si="26"/>
        <v/>
      </c>
      <c r="J166" s="66" t="str">
        <f t="shared" si="27"/>
        <v/>
      </c>
      <c r="K166" s="66" t="str">
        <f t="shared" si="28"/>
        <v/>
      </c>
      <c r="L166" s="66" t="str">
        <f t="shared" si="29"/>
        <v/>
      </c>
      <c r="M166" s="66" t="str">
        <f t="shared" si="30"/>
        <v/>
      </c>
      <c r="N166" s="66" t="str">
        <f t="shared" si="31"/>
        <v>Insufficient Information</v>
      </c>
      <c r="O166" s="66" t="str">
        <f t="shared" si="32"/>
        <v>Insufficient Information</v>
      </c>
      <c r="P166" s="63" t="str">
        <f>IF(AND(J166&lt;&gt;"",J166&lt;=10),CRFs!$C$3,"")</f>
        <v/>
      </c>
      <c r="Q166" s="63" t="str">
        <f>IF(AND(J166&lt;&gt;"",J166&gt;=6,J166&lt;=15),CRFs!$C$4,"")</f>
        <v/>
      </c>
      <c r="R166" s="63" t="str">
        <f>IF(AND(J166&lt;&gt;"",J166&gt;=11,J166&lt;=20),CRFs!$C$5,"")</f>
        <v/>
      </c>
      <c r="S166" s="63" t="str">
        <f>IF(AND(J166&lt;&gt;"",J166&gt;=16,J166&lt;=25),CRFs!$C$6,"")</f>
        <v/>
      </c>
      <c r="T166" s="63" t="str">
        <f>IF(AND(J166&lt;&gt;"",J166&gt;=21),CRFs!$C$7,"")</f>
        <v/>
      </c>
      <c r="U166" s="63" t="str">
        <f>IF(AND(J166&lt;&gt;"",J166&gt;25),CRFs!$C$8,"")</f>
        <v/>
      </c>
      <c r="V166" s="63" t="str">
        <f>IF($N166="Yes",CRFs!$C$9,"")</f>
        <v/>
      </c>
      <c r="W166" s="63" t="str">
        <f>IF($O166="Yes",CRFs!$C$10,"")</f>
        <v/>
      </c>
      <c r="X166" s="63" t="s">
        <v>37</v>
      </c>
      <c r="Y166" s="63" t="str">
        <f>IFERROR(INDEX($P166:$W166,_xlfn.AGGREGATE(15,6,(COLUMN($P166:$W166)-COLUMN($P166)+1)/($P166:$W166&lt;&gt;""),COLUMNS($Y166:Y166))),"")</f>
        <v/>
      </c>
      <c r="Z166" s="63" t="str">
        <f>IFERROR(INDEX($P166:$W166,_xlfn.AGGREGATE(15,6,(COLUMN($P166:$W166)-COLUMN($P166)+1)/($P166:$W166&lt;&gt;""),COLUMNS($Y166:Z166))),"")</f>
        <v/>
      </c>
      <c r="AA166" s="63" t="str">
        <f>IFERROR(INDEX($P166:$W166,_xlfn.AGGREGATE(15,6,(COLUMN($P166:$W166)-COLUMN($P166)+1)/($P166:$W166&lt;&gt;""),COLUMNS($Y166:AA166))),"")</f>
        <v/>
      </c>
      <c r="AB166" s="63" t="str">
        <f>IFERROR(INDEX($P166:$W166,_xlfn.AGGREGATE(15,6,(COLUMN($P166:$W166)-COLUMN($P166)+1)/($P166:$W166&lt;&gt;""),COLUMNS($Y166:AB166))),"")</f>
        <v/>
      </c>
      <c r="AC166" s="86" t="s">
        <v>37</v>
      </c>
      <c r="AD166" s="67">
        <f>IFERROR(IF(LEFT(AE166,4)*1&lt;2022,VLOOKUP(AC166,CRFs!$C$3:$D$10,2,FALSE),IF(LEFT(AE166,4)*1&gt;=2022,VLOOKUP(AC166,CRFs!$C$3:$J$10,2+MATCH(AE166,CRFs!$E$2:$J$2,0),FALSE))),0)</f>
        <v>0</v>
      </c>
      <c r="AE166" s="66" t="str">
        <f t="shared" si="33"/>
        <v/>
      </c>
      <c r="AF166" s="66" t="str">
        <f t="shared" si="34"/>
        <v/>
      </c>
      <c r="AG166" s="68">
        <f t="shared" si="35"/>
        <v>0</v>
      </c>
      <c r="AH166" s="119" t="str">
        <f t="shared" si="36"/>
        <v/>
      </c>
      <c r="AI166" s="74"/>
    </row>
    <row r="167" spans="2:35" ht="16.2" hidden="1" customHeight="1" x14ac:dyDescent="0.25">
      <c r="B167" s="85" t="s">
        <v>243</v>
      </c>
      <c r="C167" s="87"/>
      <c r="D167" s="88"/>
      <c r="E167" s="87"/>
      <c r="F167" s="86" t="s">
        <v>37</v>
      </c>
      <c r="G167" s="86" t="s">
        <v>37</v>
      </c>
      <c r="H167" s="86" t="s">
        <v>37</v>
      </c>
      <c r="I167" s="66" t="str">
        <f t="shared" si="26"/>
        <v/>
      </c>
      <c r="J167" s="66" t="str">
        <f t="shared" si="27"/>
        <v/>
      </c>
      <c r="K167" s="66" t="str">
        <f t="shared" si="28"/>
        <v/>
      </c>
      <c r="L167" s="66" t="str">
        <f t="shared" si="29"/>
        <v/>
      </c>
      <c r="M167" s="66" t="str">
        <f t="shared" si="30"/>
        <v/>
      </c>
      <c r="N167" s="66" t="str">
        <f t="shared" si="31"/>
        <v>Insufficient Information</v>
      </c>
      <c r="O167" s="66" t="str">
        <f t="shared" si="32"/>
        <v>Insufficient Information</v>
      </c>
      <c r="P167" s="63" t="str">
        <f>IF(AND(J167&lt;&gt;"",J167&lt;=10),CRFs!$C$3,"")</f>
        <v/>
      </c>
      <c r="Q167" s="63" t="str">
        <f>IF(AND(J167&lt;&gt;"",J167&gt;=6,J167&lt;=15),CRFs!$C$4,"")</f>
        <v/>
      </c>
      <c r="R167" s="63" t="str">
        <f>IF(AND(J167&lt;&gt;"",J167&gt;=11,J167&lt;=20),CRFs!$C$5,"")</f>
        <v/>
      </c>
      <c r="S167" s="63" t="str">
        <f>IF(AND(J167&lt;&gt;"",J167&gt;=16,J167&lt;=25),CRFs!$C$6,"")</f>
        <v/>
      </c>
      <c r="T167" s="63" t="str">
        <f>IF(AND(J167&lt;&gt;"",J167&gt;=21),CRFs!$C$7,"")</f>
        <v/>
      </c>
      <c r="U167" s="63" t="str">
        <f>IF(AND(J167&lt;&gt;"",J167&gt;25),CRFs!$C$8,"")</f>
        <v/>
      </c>
      <c r="V167" s="63" t="str">
        <f>IF($N167="Yes",CRFs!$C$9,"")</f>
        <v/>
      </c>
      <c r="W167" s="63" t="str">
        <f>IF($O167="Yes",CRFs!$C$10,"")</f>
        <v/>
      </c>
      <c r="X167" s="63" t="s">
        <v>37</v>
      </c>
      <c r="Y167" s="63" t="str">
        <f>IFERROR(INDEX($P167:$W167,_xlfn.AGGREGATE(15,6,(COLUMN($P167:$W167)-COLUMN($P167)+1)/($P167:$W167&lt;&gt;""),COLUMNS($Y167:Y167))),"")</f>
        <v/>
      </c>
      <c r="Z167" s="63" t="str">
        <f>IFERROR(INDEX($P167:$W167,_xlfn.AGGREGATE(15,6,(COLUMN($P167:$W167)-COLUMN($P167)+1)/($P167:$W167&lt;&gt;""),COLUMNS($Y167:Z167))),"")</f>
        <v/>
      </c>
      <c r="AA167" s="63" t="str">
        <f>IFERROR(INDEX($P167:$W167,_xlfn.AGGREGATE(15,6,(COLUMN($P167:$W167)-COLUMN($P167)+1)/($P167:$W167&lt;&gt;""),COLUMNS($Y167:AA167))),"")</f>
        <v/>
      </c>
      <c r="AB167" s="63" t="str">
        <f>IFERROR(INDEX($P167:$W167,_xlfn.AGGREGATE(15,6,(COLUMN($P167:$W167)-COLUMN($P167)+1)/($P167:$W167&lt;&gt;""),COLUMNS($Y167:AB167))),"")</f>
        <v/>
      </c>
      <c r="AC167" s="86" t="s">
        <v>37</v>
      </c>
      <c r="AD167" s="67">
        <f>IFERROR(IF(LEFT(AE167,4)*1&lt;2022,VLOOKUP(AC167,CRFs!$C$3:$D$10,2,FALSE),IF(LEFT(AE167,4)*1&gt;=2022,VLOOKUP(AC167,CRFs!$C$3:$J$10,2+MATCH(AE167,CRFs!$E$2:$J$2,0),FALSE))),0)</f>
        <v>0</v>
      </c>
      <c r="AE167" s="66" t="str">
        <f t="shared" si="33"/>
        <v/>
      </c>
      <c r="AF167" s="66" t="str">
        <f t="shared" si="34"/>
        <v/>
      </c>
      <c r="AG167" s="68">
        <f t="shared" si="35"/>
        <v>0</v>
      </c>
      <c r="AH167" s="119" t="str">
        <f t="shared" si="36"/>
        <v/>
      </c>
      <c r="AI167" s="74"/>
    </row>
    <row r="168" spans="2:35" ht="16.2" hidden="1" customHeight="1" x14ac:dyDescent="0.25">
      <c r="B168" s="85" t="s">
        <v>244</v>
      </c>
      <c r="C168" s="87"/>
      <c r="D168" s="88"/>
      <c r="E168" s="87"/>
      <c r="F168" s="86" t="s">
        <v>37</v>
      </c>
      <c r="G168" s="86" t="s">
        <v>37</v>
      </c>
      <c r="H168" s="86" t="s">
        <v>37</v>
      </c>
      <c r="I168" s="66" t="str">
        <f t="shared" si="26"/>
        <v/>
      </c>
      <c r="J168" s="66" t="str">
        <f t="shared" si="27"/>
        <v/>
      </c>
      <c r="K168" s="66" t="str">
        <f t="shared" si="28"/>
        <v/>
      </c>
      <c r="L168" s="66" t="str">
        <f t="shared" si="29"/>
        <v/>
      </c>
      <c r="M168" s="66" t="str">
        <f t="shared" si="30"/>
        <v/>
      </c>
      <c r="N168" s="66" t="str">
        <f t="shared" si="31"/>
        <v>Insufficient Information</v>
      </c>
      <c r="O168" s="66" t="str">
        <f t="shared" si="32"/>
        <v>Insufficient Information</v>
      </c>
      <c r="P168" s="63" t="str">
        <f>IF(AND(J168&lt;&gt;"",J168&lt;=10),CRFs!$C$3,"")</f>
        <v/>
      </c>
      <c r="Q168" s="63" t="str">
        <f>IF(AND(J168&lt;&gt;"",J168&gt;=6,J168&lt;=15),CRFs!$C$4,"")</f>
        <v/>
      </c>
      <c r="R168" s="63" t="str">
        <f>IF(AND(J168&lt;&gt;"",J168&gt;=11,J168&lt;=20),CRFs!$C$5,"")</f>
        <v/>
      </c>
      <c r="S168" s="63" t="str">
        <f>IF(AND(J168&lt;&gt;"",J168&gt;=16,J168&lt;=25),CRFs!$C$6,"")</f>
        <v/>
      </c>
      <c r="T168" s="63" t="str">
        <f>IF(AND(J168&lt;&gt;"",J168&gt;=21),CRFs!$C$7,"")</f>
        <v/>
      </c>
      <c r="U168" s="63" t="str">
        <f>IF(AND(J168&lt;&gt;"",J168&gt;25),CRFs!$C$8,"")</f>
        <v/>
      </c>
      <c r="V168" s="63" t="str">
        <f>IF($N168="Yes",CRFs!$C$9,"")</f>
        <v/>
      </c>
      <c r="W168" s="63" t="str">
        <f>IF($O168="Yes",CRFs!$C$10,"")</f>
        <v/>
      </c>
      <c r="X168" s="63" t="s">
        <v>37</v>
      </c>
      <c r="Y168" s="63" t="str">
        <f>IFERROR(INDEX($P168:$W168,_xlfn.AGGREGATE(15,6,(COLUMN($P168:$W168)-COLUMN($P168)+1)/($P168:$W168&lt;&gt;""),COLUMNS($Y168:Y168))),"")</f>
        <v/>
      </c>
      <c r="Z168" s="63" t="str">
        <f>IFERROR(INDEX($P168:$W168,_xlfn.AGGREGATE(15,6,(COLUMN($P168:$W168)-COLUMN($P168)+1)/($P168:$W168&lt;&gt;""),COLUMNS($Y168:Z168))),"")</f>
        <v/>
      </c>
      <c r="AA168" s="63" t="str">
        <f>IFERROR(INDEX($P168:$W168,_xlfn.AGGREGATE(15,6,(COLUMN($P168:$W168)-COLUMN($P168)+1)/($P168:$W168&lt;&gt;""),COLUMNS($Y168:AA168))),"")</f>
        <v/>
      </c>
      <c r="AB168" s="63" t="str">
        <f>IFERROR(INDEX($P168:$W168,_xlfn.AGGREGATE(15,6,(COLUMN($P168:$W168)-COLUMN($P168)+1)/($P168:$W168&lt;&gt;""),COLUMNS($Y168:AB168))),"")</f>
        <v/>
      </c>
      <c r="AC168" s="86" t="s">
        <v>37</v>
      </c>
      <c r="AD168" s="67">
        <f>IFERROR(IF(LEFT(AE168,4)*1&lt;2022,VLOOKUP(AC168,CRFs!$C$3:$D$10,2,FALSE),IF(LEFT(AE168,4)*1&gt;=2022,VLOOKUP(AC168,CRFs!$C$3:$J$10,2+MATCH(AE168,CRFs!$E$2:$J$2,0),FALSE))),0)</f>
        <v>0</v>
      </c>
      <c r="AE168" s="66" t="str">
        <f t="shared" si="33"/>
        <v/>
      </c>
      <c r="AF168" s="66" t="str">
        <f t="shared" si="34"/>
        <v/>
      </c>
      <c r="AG168" s="68">
        <f t="shared" si="35"/>
        <v>0</v>
      </c>
      <c r="AH168" s="119" t="str">
        <f t="shared" si="36"/>
        <v/>
      </c>
      <c r="AI168" s="74"/>
    </row>
    <row r="169" spans="2:35" ht="16.2" hidden="1" customHeight="1" x14ac:dyDescent="0.25">
      <c r="B169" s="85" t="s">
        <v>245</v>
      </c>
      <c r="C169" s="87"/>
      <c r="D169" s="88"/>
      <c r="E169" s="87"/>
      <c r="F169" s="86" t="s">
        <v>37</v>
      </c>
      <c r="G169" s="86" t="s">
        <v>37</v>
      </c>
      <c r="H169" s="86" t="s">
        <v>37</v>
      </c>
      <c r="I169" s="66" t="str">
        <f t="shared" si="26"/>
        <v/>
      </c>
      <c r="J169" s="66" t="str">
        <f t="shared" si="27"/>
        <v/>
      </c>
      <c r="K169" s="66" t="str">
        <f t="shared" si="28"/>
        <v/>
      </c>
      <c r="L169" s="66" t="str">
        <f t="shared" si="29"/>
        <v/>
      </c>
      <c r="M169" s="66" t="str">
        <f t="shared" si="30"/>
        <v/>
      </c>
      <c r="N169" s="66" t="str">
        <f t="shared" si="31"/>
        <v>Insufficient Information</v>
      </c>
      <c r="O169" s="66" t="str">
        <f t="shared" si="32"/>
        <v>Insufficient Information</v>
      </c>
      <c r="P169" s="63" t="str">
        <f>IF(AND(J169&lt;&gt;"",J169&lt;=10),CRFs!$C$3,"")</f>
        <v/>
      </c>
      <c r="Q169" s="63" t="str">
        <f>IF(AND(J169&lt;&gt;"",J169&gt;=6,J169&lt;=15),CRFs!$C$4,"")</f>
        <v/>
      </c>
      <c r="R169" s="63" t="str">
        <f>IF(AND(J169&lt;&gt;"",J169&gt;=11,J169&lt;=20),CRFs!$C$5,"")</f>
        <v/>
      </c>
      <c r="S169" s="63" t="str">
        <f>IF(AND(J169&lt;&gt;"",J169&gt;=16,J169&lt;=25),CRFs!$C$6,"")</f>
        <v/>
      </c>
      <c r="T169" s="63" t="str">
        <f>IF(AND(J169&lt;&gt;"",J169&gt;=21),CRFs!$C$7,"")</f>
        <v/>
      </c>
      <c r="U169" s="63" t="str">
        <f>IF(AND(J169&lt;&gt;"",J169&gt;25),CRFs!$C$8,"")</f>
        <v/>
      </c>
      <c r="V169" s="63" t="str">
        <f>IF($N169="Yes",CRFs!$C$9,"")</f>
        <v/>
      </c>
      <c r="W169" s="63" t="str">
        <f>IF($O169="Yes",CRFs!$C$10,"")</f>
        <v/>
      </c>
      <c r="X169" s="63" t="s">
        <v>37</v>
      </c>
      <c r="Y169" s="63" t="str">
        <f>IFERROR(INDEX($P169:$W169,_xlfn.AGGREGATE(15,6,(COLUMN($P169:$W169)-COLUMN($P169)+1)/($P169:$W169&lt;&gt;""),COLUMNS($Y169:Y169))),"")</f>
        <v/>
      </c>
      <c r="Z169" s="63" t="str">
        <f>IFERROR(INDEX($P169:$W169,_xlfn.AGGREGATE(15,6,(COLUMN($P169:$W169)-COLUMN($P169)+1)/($P169:$W169&lt;&gt;""),COLUMNS($Y169:Z169))),"")</f>
        <v/>
      </c>
      <c r="AA169" s="63" t="str">
        <f>IFERROR(INDEX($P169:$W169,_xlfn.AGGREGATE(15,6,(COLUMN($P169:$W169)-COLUMN($P169)+1)/($P169:$W169&lt;&gt;""),COLUMNS($Y169:AA169))),"")</f>
        <v/>
      </c>
      <c r="AB169" s="63" t="str">
        <f>IFERROR(INDEX($P169:$W169,_xlfn.AGGREGATE(15,6,(COLUMN($P169:$W169)-COLUMN($P169)+1)/($P169:$W169&lt;&gt;""),COLUMNS($Y169:AB169))),"")</f>
        <v/>
      </c>
      <c r="AC169" s="86" t="s">
        <v>37</v>
      </c>
      <c r="AD169" s="67">
        <f>IFERROR(IF(LEFT(AE169,4)*1&lt;2022,VLOOKUP(AC169,CRFs!$C$3:$D$10,2,FALSE),IF(LEFT(AE169,4)*1&gt;=2022,VLOOKUP(AC169,CRFs!$C$3:$J$10,2+MATCH(AE169,CRFs!$E$2:$J$2,0),FALSE))),0)</f>
        <v>0</v>
      </c>
      <c r="AE169" s="66" t="str">
        <f t="shared" si="33"/>
        <v/>
      </c>
      <c r="AF169" s="66" t="str">
        <f t="shared" si="34"/>
        <v/>
      </c>
      <c r="AG169" s="68">
        <f t="shared" si="35"/>
        <v>0</v>
      </c>
      <c r="AH169" s="119" t="str">
        <f t="shared" si="36"/>
        <v/>
      </c>
      <c r="AI169" s="74"/>
    </row>
    <row r="170" spans="2:35" ht="16.2" hidden="1" customHeight="1" x14ac:dyDescent="0.25">
      <c r="B170" s="85" t="s">
        <v>246</v>
      </c>
      <c r="C170" s="87"/>
      <c r="D170" s="88"/>
      <c r="E170" s="87"/>
      <c r="F170" s="86" t="s">
        <v>37</v>
      </c>
      <c r="G170" s="86" t="s">
        <v>37</v>
      </c>
      <c r="H170" s="86" t="s">
        <v>37</v>
      </c>
      <c r="I170" s="66" t="str">
        <f t="shared" si="26"/>
        <v/>
      </c>
      <c r="J170" s="66" t="str">
        <f t="shared" si="27"/>
        <v/>
      </c>
      <c r="K170" s="66" t="str">
        <f t="shared" si="28"/>
        <v/>
      </c>
      <c r="L170" s="66" t="str">
        <f t="shared" si="29"/>
        <v/>
      </c>
      <c r="M170" s="66" t="str">
        <f t="shared" si="30"/>
        <v/>
      </c>
      <c r="N170" s="66" t="str">
        <f t="shared" si="31"/>
        <v>Insufficient Information</v>
      </c>
      <c r="O170" s="66" t="str">
        <f t="shared" si="32"/>
        <v>Insufficient Information</v>
      </c>
      <c r="P170" s="63" t="str">
        <f>IF(AND(J170&lt;&gt;"",J170&lt;=10),CRFs!$C$3,"")</f>
        <v/>
      </c>
      <c r="Q170" s="63" t="str">
        <f>IF(AND(J170&lt;&gt;"",J170&gt;=6,J170&lt;=15),CRFs!$C$4,"")</f>
        <v/>
      </c>
      <c r="R170" s="63" t="str">
        <f>IF(AND(J170&lt;&gt;"",J170&gt;=11,J170&lt;=20),CRFs!$C$5,"")</f>
        <v/>
      </c>
      <c r="S170" s="63" t="str">
        <f>IF(AND(J170&lt;&gt;"",J170&gt;=16,J170&lt;=25),CRFs!$C$6,"")</f>
        <v/>
      </c>
      <c r="T170" s="63" t="str">
        <f>IF(AND(J170&lt;&gt;"",J170&gt;=21),CRFs!$C$7,"")</f>
        <v/>
      </c>
      <c r="U170" s="63" t="str">
        <f>IF(AND(J170&lt;&gt;"",J170&gt;25),CRFs!$C$8,"")</f>
        <v/>
      </c>
      <c r="V170" s="63" t="str">
        <f>IF($N170="Yes",CRFs!$C$9,"")</f>
        <v/>
      </c>
      <c r="W170" s="63" t="str">
        <f>IF($O170="Yes",CRFs!$C$10,"")</f>
        <v/>
      </c>
      <c r="X170" s="63" t="s">
        <v>37</v>
      </c>
      <c r="Y170" s="63" t="str">
        <f>IFERROR(INDEX($P170:$W170,_xlfn.AGGREGATE(15,6,(COLUMN($P170:$W170)-COLUMN($P170)+1)/($P170:$W170&lt;&gt;""),COLUMNS($Y170:Y170))),"")</f>
        <v/>
      </c>
      <c r="Z170" s="63" t="str">
        <f>IFERROR(INDEX($P170:$W170,_xlfn.AGGREGATE(15,6,(COLUMN($P170:$W170)-COLUMN($P170)+1)/($P170:$W170&lt;&gt;""),COLUMNS($Y170:Z170))),"")</f>
        <v/>
      </c>
      <c r="AA170" s="63" t="str">
        <f>IFERROR(INDEX($P170:$W170,_xlfn.AGGREGATE(15,6,(COLUMN($P170:$W170)-COLUMN($P170)+1)/($P170:$W170&lt;&gt;""),COLUMNS($Y170:AA170))),"")</f>
        <v/>
      </c>
      <c r="AB170" s="63" t="str">
        <f>IFERROR(INDEX($P170:$W170,_xlfn.AGGREGATE(15,6,(COLUMN($P170:$W170)-COLUMN($P170)+1)/($P170:$W170&lt;&gt;""),COLUMNS($Y170:AB170))),"")</f>
        <v/>
      </c>
      <c r="AC170" s="86" t="s">
        <v>37</v>
      </c>
      <c r="AD170" s="67">
        <f>IFERROR(IF(LEFT(AE170,4)*1&lt;2022,VLOOKUP(AC170,CRFs!$C$3:$D$10,2,FALSE),IF(LEFT(AE170,4)*1&gt;=2022,VLOOKUP(AC170,CRFs!$C$3:$J$10,2+MATCH(AE170,CRFs!$E$2:$J$2,0),FALSE))),0)</f>
        <v>0</v>
      </c>
      <c r="AE170" s="66" t="str">
        <f t="shared" si="33"/>
        <v/>
      </c>
      <c r="AF170" s="66" t="str">
        <f t="shared" si="34"/>
        <v/>
      </c>
      <c r="AG170" s="68">
        <f t="shared" si="35"/>
        <v>0</v>
      </c>
      <c r="AH170" s="119" t="str">
        <f t="shared" si="36"/>
        <v/>
      </c>
      <c r="AI170" s="74"/>
    </row>
    <row r="171" spans="2:35" ht="16.2" hidden="1" customHeight="1" x14ac:dyDescent="0.25">
      <c r="B171" s="85" t="s">
        <v>247</v>
      </c>
      <c r="C171" s="87"/>
      <c r="D171" s="88"/>
      <c r="E171" s="87"/>
      <c r="F171" s="86" t="s">
        <v>37</v>
      </c>
      <c r="G171" s="86" t="s">
        <v>37</v>
      </c>
      <c r="H171" s="86" t="s">
        <v>37</v>
      </c>
      <c r="I171" s="66" t="str">
        <f t="shared" si="26"/>
        <v/>
      </c>
      <c r="J171" s="66" t="str">
        <f t="shared" si="27"/>
        <v/>
      </c>
      <c r="K171" s="66" t="str">
        <f t="shared" si="28"/>
        <v/>
      </c>
      <c r="L171" s="66" t="str">
        <f t="shared" si="29"/>
        <v/>
      </c>
      <c r="M171" s="66" t="str">
        <f t="shared" si="30"/>
        <v/>
      </c>
      <c r="N171" s="66" t="str">
        <f t="shared" si="31"/>
        <v>Insufficient Information</v>
      </c>
      <c r="O171" s="66" t="str">
        <f t="shared" si="32"/>
        <v>Insufficient Information</v>
      </c>
      <c r="P171" s="63" t="str">
        <f>IF(AND(J171&lt;&gt;"",J171&lt;=10),CRFs!$C$3,"")</f>
        <v/>
      </c>
      <c r="Q171" s="63" t="str">
        <f>IF(AND(J171&lt;&gt;"",J171&gt;=6,J171&lt;=15),CRFs!$C$4,"")</f>
        <v/>
      </c>
      <c r="R171" s="63" t="str">
        <f>IF(AND(J171&lt;&gt;"",J171&gt;=11,J171&lt;=20),CRFs!$C$5,"")</f>
        <v/>
      </c>
      <c r="S171" s="63" t="str">
        <f>IF(AND(J171&lt;&gt;"",J171&gt;=16,J171&lt;=25),CRFs!$C$6,"")</f>
        <v/>
      </c>
      <c r="T171" s="63" t="str">
        <f>IF(AND(J171&lt;&gt;"",J171&gt;=21),CRFs!$C$7,"")</f>
        <v/>
      </c>
      <c r="U171" s="63" t="str">
        <f>IF(AND(J171&lt;&gt;"",J171&gt;25),CRFs!$C$8,"")</f>
        <v/>
      </c>
      <c r="V171" s="63" t="str">
        <f>IF($N171="Yes",CRFs!$C$9,"")</f>
        <v/>
      </c>
      <c r="W171" s="63" t="str">
        <f>IF($O171="Yes",CRFs!$C$10,"")</f>
        <v/>
      </c>
      <c r="X171" s="63" t="s">
        <v>37</v>
      </c>
      <c r="Y171" s="63" t="str">
        <f>IFERROR(INDEX($P171:$W171,_xlfn.AGGREGATE(15,6,(COLUMN($P171:$W171)-COLUMN($P171)+1)/($P171:$W171&lt;&gt;""),COLUMNS($Y171:Y171))),"")</f>
        <v/>
      </c>
      <c r="Z171" s="63" t="str">
        <f>IFERROR(INDEX($P171:$W171,_xlfn.AGGREGATE(15,6,(COLUMN($P171:$W171)-COLUMN($P171)+1)/($P171:$W171&lt;&gt;""),COLUMNS($Y171:Z171))),"")</f>
        <v/>
      </c>
      <c r="AA171" s="63" t="str">
        <f>IFERROR(INDEX($P171:$W171,_xlfn.AGGREGATE(15,6,(COLUMN($P171:$W171)-COLUMN($P171)+1)/($P171:$W171&lt;&gt;""),COLUMNS($Y171:AA171))),"")</f>
        <v/>
      </c>
      <c r="AB171" s="63" t="str">
        <f>IFERROR(INDEX($P171:$W171,_xlfn.AGGREGATE(15,6,(COLUMN($P171:$W171)-COLUMN($P171)+1)/($P171:$W171&lt;&gt;""),COLUMNS($Y171:AB171))),"")</f>
        <v/>
      </c>
      <c r="AC171" s="86" t="s">
        <v>37</v>
      </c>
      <c r="AD171" s="67">
        <f>IFERROR(IF(LEFT(AE171,4)*1&lt;2022,VLOOKUP(AC171,CRFs!$C$3:$D$10,2,FALSE),IF(LEFT(AE171,4)*1&gt;=2022,VLOOKUP(AC171,CRFs!$C$3:$J$10,2+MATCH(AE171,CRFs!$E$2:$J$2,0),FALSE))),0)</f>
        <v>0</v>
      </c>
      <c r="AE171" s="66" t="str">
        <f t="shared" si="33"/>
        <v/>
      </c>
      <c r="AF171" s="66" t="str">
        <f t="shared" si="34"/>
        <v/>
      </c>
      <c r="AG171" s="68">
        <f t="shared" si="35"/>
        <v>0</v>
      </c>
      <c r="AH171" s="119" t="str">
        <f t="shared" si="36"/>
        <v/>
      </c>
      <c r="AI171" s="74"/>
    </row>
    <row r="172" spans="2:35" ht="16.2" hidden="1" customHeight="1" x14ac:dyDescent="0.25">
      <c r="B172" s="85" t="s">
        <v>248</v>
      </c>
      <c r="C172" s="87"/>
      <c r="D172" s="88"/>
      <c r="E172" s="87"/>
      <c r="F172" s="86" t="s">
        <v>37</v>
      </c>
      <c r="G172" s="86" t="s">
        <v>37</v>
      </c>
      <c r="H172" s="86" t="s">
        <v>37</v>
      </c>
      <c r="I172" s="66" t="str">
        <f t="shared" si="26"/>
        <v/>
      </c>
      <c r="J172" s="66" t="str">
        <f t="shared" si="27"/>
        <v/>
      </c>
      <c r="K172" s="66" t="str">
        <f t="shared" si="28"/>
        <v/>
      </c>
      <c r="L172" s="66" t="str">
        <f t="shared" si="29"/>
        <v/>
      </c>
      <c r="M172" s="66" t="str">
        <f t="shared" si="30"/>
        <v/>
      </c>
      <c r="N172" s="66" t="str">
        <f t="shared" si="31"/>
        <v>Insufficient Information</v>
      </c>
      <c r="O172" s="66" t="str">
        <f t="shared" si="32"/>
        <v>Insufficient Information</v>
      </c>
      <c r="P172" s="63" t="str">
        <f>IF(AND(J172&lt;&gt;"",J172&lt;=10),CRFs!$C$3,"")</f>
        <v/>
      </c>
      <c r="Q172" s="63" t="str">
        <f>IF(AND(J172&lt;&gt;"",J172&gt;=6,J172&lt;=15),CRFs!$C$4,"")</f>
        <v/>
      </c>
      <c r="R172" s="63" t="str">
        <f>IF(AND(J172&lt;&gt;"",J172&gt;=11,J172&lt;=20),CRFs!$C$5,"")</f>
        <v/>
      </c>
      <c r="S172" s="63" t="str">
        <f>IF(AND(J172&lt;&gt;"",J172&gt;=16,J172&lt;=25),CRFs!$C$6,"")</f>
        <v/>
      </c>
      <c r="T172" s="63" t="str">
        <f>IF(AND(J172&lt;&gt;"",J172&gt;=21),CRFs!$C$7,"")</f>
        <v/>
      </c>
      <c r="U172" s="63" t="str">
        <f>IF(AND(J172&lt;&gt;"",J172&gt;25),CRFs!$C$8,"")</f>
        <v/>
      </c>
      <c r="V172" s="63" t="str">
        <f>IF($N172="Yes",CRFs!$C$9,"")</f>
        <v/>
      </c>
      <c r="W172" s="63" t="str">
        <f>IF($O172="Yes",CRFs!$C$10,"")</f>
        <v/>
      </c>
      <c r="X172" s="63" t="s">
        <v>37</v>
      </c>
      <c r="Y172" s="63" t="str">
        <f>IFERROR(INDEX($P172:$W172,_xlfn.AGGREGATE(15,6,(COLUMN($P172:$W172)-COLUMN($P172)+1)/($P172:$W172&lt;&gt;""),COLUMNS($Y172:Y172))),"")</f>
        <v/>
      </c>
      <c r="Z172" s="63" t="str">
        <f>IFERROR(INDEX($P172:$W172,_xlfn.AGGREGATE(15,6,(COLUMN($P172:$W172)-COLUMN($P172)+1)/($P172:$W172&lt;&gt;""),COLUMNS($Y172:Z172))),"")</f>
        <v/>
      </c>
      <c r="AA172" s="63" t="str">
        <f>IFERROR(INDEX($P172:$W172,_xlfn.AGGREGATE(15,6,(COLUMN($P172:$W172)-COLUMN($P172)+1)/($P172:$W172&lt;&gt;""),COLUMNS($Y172:AA172))),"")</f>
        <v/>
      </c>
      <c r="AB172" s="63" t="str">
        <f>IFERROR(INDEX($P172:$W172,_xlfn.AGGREGATE(15,6,(COLUMN($P172:$W172)-COLUMN($P172)+1)/($P172:$W172&lt;&gt;""),COLUMNS($Y172:AB172))),"")</f>
        <v/>
      </c>
      <c r="AC172" s="86" t="s">
        <v>37</v>
      </c>
      <c r="AD172" s="67">
        <f>IFERROR(IF(LEFT(AE172,4)*1&lt;2022,VLOOKUP(AC172,CRFs!$C$3:$D$10,2,FALSE),IF(LEFT(AE172,4)*1&gt;=2022,VLOOKUP(AC172,CRFs!$C$3:$J$10,2+MATCH(AE172,CRFs!$E$2:$J$2,0),FALSE))),0)</f>
        <v>0</v>
      </c>
      <c r="AE172" s="66" t="str">
        <f t="shared" si="33"/>
        <v/>
      </c>
      <c r="AF172" s="66" t="str">
        <f t="shared" si="34"/>
        <v/>
      </c>
      <c r="AG172" s="68">
        <f t="shared" si="35"/>
        <v>0</v>
      </c>
      <c r="AH172" s="119" t="str">
        <f t="shared" si="36"/>
        <v/>
      </c>
      <c r="AI172" s="74"/>
    </row>
    <row r="173" spans="2:35" ht="16.2" hidden="1" customHeight="1" x14ac:dyDescent="0.25">
      <c r="B173" s="85" t="s">
        <v>249</v>
      </c>
      <c r="C173" s="87"/>
      <c r="D173" s="88"/>
      <c r="E173" s="87"/>
      <c r="F173" s="86" t="s">
        <v>37</v>
      </c>
      <c r="G173" s="86" t="s">
        <v>37</v>
      </c>
      <c r="H173" s="86" t="s">
        <v>37</v>
      </c>
      <c r="I173" s="66" t="str">
        <f t="shared" si="26"/>
        <v/>
      </c>
      <c r="J173" s="66" t="str">
        <f t="shared" si="27"/>
        <v/>
      </c>
      <c r="K173" s="66" t="str">
        <f t="shared" si="28"/>
        <v/>
      </c>
      <c r="L173" s="66" t="str">
        <f t="shared" si="29"/>
        <v/>
      </c>
      <c r="M173" s="66" t="str">
        <f t="shared" si="30"/>
        <v/>
      </c>
      <c r="N173" s="66" t="str">
        <f t="shared" si="31"/>
        <v>Insufficient Information</v>
      </c>
      <c r="O173" s="66" t="str">
        <f t="shared" si="32"/>
        <v>Insufficient Information</v>
      </c>
      <c r="P173" s="63" t="str">
        <f>IF(AND(J173&lt;&gt;"",J173&lt;=10),CRFs!$C$3,"")</f>
        <v/>
      </c>
      <c r="Q173" s="63" t="str">
        <f>IF(AND(J173&lt;&gt;"",J173&gt;=6,J173&lt;=15),CRFs!$C$4,"")</f>
        <v/>
      </c>
      <c r="R173" s="63" t="str">
        <f>IF(AND(J173&lt;&gt;"",J173&gt;=11,J173&lt;=20),CRFs!$C$5,"")</f>
        <v/>
      </c>
      <c r="S173" s="63" t="str">
        <f>IF(AND(J173&lt;&gt;"",J173&gt;=16,J173&lt;=25),CRFs!$C$6,"")</f>
        <v/>
      </c>
      <c r="T173" s="63" t="str">
        <f>IF(AND(J173&lt;&gt;"",J173&gt;=21),CRFs!$C$7,"")</f>
        <v/>
      </c>
      <c r="U173" s="63" t="str">
        <f>IF(AND(J173&lt;&gt;"",J173&gt;25),CRFs!$C$8,"")</f>
        <v/>
      </c>
      <c r="V173" s="63" t="str">
        <f>IF($N173="Yes",CRFs!$C$9,"")</f>
        <v/>
      </c>
      <c r="W173" s="63" t="str">
        <f>IF($O173="Yes",CRFs!$C$10,"")</f>
        <v/>
      </c>
      <c r="X173" s="63" t="s">
        <v>37</v>
      </c>
      <c r="Y173" s="63" t="str">
        <f>IFERROR(INDEX($P173:$W173,_xlfn.AGGREGATE(15,6,(COLUMN($P173:$W173)-COLUMN($P173)+1)/($P173:$W173&lt;&gt;""),COLUMNS($Y173:Y173))),"")</f>
        <v/>
      </c>
      <c r="Z173" s="63" t="str">
        <f>IFERROR(INDEX($P173:$W173,_xlfn.AGGREGATE(15,6,(COLUMN($P173:$W173)-COLUMN($P173)+1)/($P173:$W173&lt;&gt;""),COLUMNS($Y173:Z173))),"")</f>
        <v/>
      </c>
      <c r="AA173" s="63" t="str">
        <f>IFERROR(INDEX($P173:$W173,_xlfn.AGGREGATE(15,6,(COLUMN($P173:$W173)-COLUMN($P173)+1)/($P173:$W173&lt;&gt;""),COLUMNS($Y173:AA173))),"")</f>
        <v/>
      </c>
      <c r="AB173" s="63" t="str">
        <f>IFERROR(INDEX($P173:$W173,_xlfn.AGGREGATE(15,6,(COLUMN($P173:$W173)-COLUMN($P173)+1)/($P173:$W173&lt;&gt;""),COLUMNS($Y173:AB173))),"")</f>
        <v/>
      </c>
      <c r="AC173" s="86" t="s">
        <v>37</v>
      </c>
      <c r="AD173" s="67">
        <f>IFERROR(IF(LEFT(AE173,4)*1&lt;2022,VLOOKUP(AC173,CRFs!$C$3:$D$10,2,FALSE),IF(LEFT(AE173,4)*1&gt;=2022,VLOOKUP(AC173,CRFs!$C$3:$J$10,2+MATCH(AE173,CRFs!$E$2:$J$2,0),FALSE))),0)</f>
        <v>0</v>
      </c>
      <c r="AE173" s="66" t="str">
        <f t="shared" si="33"/>
        <v/>
      </c>
      <c r="AF173" s="66" t="str">
        <f t="shared" si="34"/>
        <v/>
      </c>
      <c r="AG173" s="68">
        <f t="shared" si="35"/>
        <v>0</v>
      </c>
      <c r="AH173" s="119" t="str">
        <f t="shared" si="36"/>
        <v/>
      </c>
      <c r="AI173" s="74"/>
    </row>
    <row r="174" spans="2:35" ht="16.2" hidden="1" customHeight="1" x14ac:dyDescent="0.25">
      <c r="B174" s="85" t="s">
        <v>250</v>
      </c>
      <c r="C174" s="87"/>
      <c r="D174" s="88"/>
      <c r="E174" s="87"/>
      <c r="F174" s="86" t="s">
        <v>37</v>
      </c>
      <c r="G174" s="86" t="s">
        <v>37</v>
      </c>
      <c r="H174" s="86" t="s">
        <v>37</v>
      </c>
      <c r="I174" s="66" t="str">
        <f t="shared" si="26"/>
        <v/>
      </c>
      <c r="J174" s="66" t="str">
        <f t="shared" si="27"/>
        <v/>
      </c>
      <c r="K174" s="66" t="str">
        <f t="shared" si="28"/>
        <v/>
      </c>
      <c r="L174" s="66" t="str">
        <f t="shared" si="29"/>
        <v/>
      </c>
      <c r="M174" s="66" t="str">
        <f t="shared" si="30"/>
        <v/>
      </c>
      <c r="N174" s="66" t="str">
        <f t="shared" si="31"/>
        <v>Insufficient Information</v>
      </c>
      <c r="O174" s="66" t="str">
        <f t="shared" si="32"/>
        <v>Insufficient Information</v>
      </c>
      <c r="P174" s="63" t="str">
        <f>IF(AND(J174&lt;&gt;"",J174&lt;=10),CRFs!$C$3,"")</f>
        <v/>
      </c>
      <c r="Q174" s="63" t="str">
        <f>IF(AND(J174&lt;&gt;"",J174&gt;=6,J174&lt;=15),CRFs!$C$4,"")</f>
        <v/>
      </c>
      <c r="R174" s="63" t="str">
        <f>IF(AND(J174&lt;&gt;"",J174&gt;=11,J174&lt;=20),CRFs!$C$5,"")</f>
        <v/>
      </c>
      <c r="S174" s="63" t="str">
        <f>IF(AND(J174&lt;&gt;"",J174&gt;=16,J174&lt;=25),CRFs!$C$6,"")</f>
        <v/>
      </c>
      <c r="T174" s="63" t="str">
        <f>IF(AND(J174&lt;&gt;"",J174&gt;=21),CRFs!$C$7,"")</f>
        <v/>
      </c>
      <c r="U174" s="63" t="str">
        <f>IF(AND(J174&lt;&gt;"",J174&gt;25),CRFs!$C$8,"")</f>
        <v/>
      </c>
      <c r="V174" s="63" t="str">
        <f>IF($N174="Yes",CRFs!$C$9,"")</f>
        <v/>
      </c>
      <c r="W174" s="63" t="str">
        <f>IF($O174="Yes",CRFs!$C$10,"")</f>
        <v/>
      </c>
      <c r="X174" s="63" t="s">
        <v>37</v>
      </c>
      <c r="Y174" s="63" t="str">
        <f>IFERROR(INDEX($P174:$W174,_xlfn.AGGREGATE(15,6,(COLUMN($P174:$W174)-COLUMN($P174)+1)/($P174:$W174&lt;&gt;""),COLUMNS($Y174:Y174))),"")</f>
        <v/>
      </c>
      <c r="Z174" s="63" t="str">
        <f>IFERROR(INDEX($P174:$W174,_xlfn.AGGREGATE(15,6,(COLUMN($P174:$W174)-COLUMN($P174)+1)/($P174:$W174&lt;&gt;""),COLUMNS($Y174:Z174))),"")</f>
        <v/>
      </c>
      <c r="AA174" s="63" t="str">
        <f>IFERROR(INDEX($P174:$W174,_xlfn.AGGREGATE(15,6,(COLUMN($P174:$W174)-COLUMN($P174)+1)/($P174:$W174&lt;&gt;""),COLUMNS($Y174:AA174))),"")</f>
        <v/>
      </c>
      <c r="AB174" s="63" t="str">
        <f>IFERROR(INDEX($P174:$W174,_xlfn.AGGREGATE(15,6,(COLUMN($P174:$W174)-COLUMN($P174)+1)/($P174:$W174&lt;&gt;""),COLUMNS($Y174:AB174))),"")</f>
        <v/>
      </c>
      <c r="AC174" s="86" t="s">
        <v>37</v>
      </c>
      <c r="AD174" s="67">
        <f>IFERROR(IF(LEFT(AE174,4)*1&lt;2022,VLOOKUP(AC174,CRFs!$C$3:$D$10,2,FALSE),IF(LEFT(AE174,4)*1&gt;=2022,VLOOKUP(AC174,CRFs!$C$3:$J$10,2+MATCH(AE174,CRFs!$E$2:$J$2,0),FALSE))),0)</f>
        <v>0</v>
      </c>
      <c r="AE174" s="66" t="str">
        <f t="shared" si="33"/>
        <v/>
      </c>
      <c r="AF174" s="66" t="str">
        <f t="shared" si="34"/>
        <v/>
      </c>
      <c r="AG174" s="68">
        <f t="shared" si="35"/>
        <v>0</v>
      </c>
      <c r="AH174" s="119" t="str">
        <f t="shared" si="36"/>
        <v/>
      </c>
      <c r="AI174" s="74"/>
    </row>
    <row r="175" spans="2:35" ht="16.2" hidden="1" customHeight="1" x14ac:dyDescent="0.25">
      <c r="B175" s="85" t="s">
        <v>251</v>
      </c>
      <c r="C175" s="87"/>
      <c r="D175" s="88"/>
      <c r="E175" s="87"/>
      <c r="F175" s="86" t="s">
        <v>37</v>
      </c>
      <c r="G175" s="86" t="s">
        <v>37</v>
      </c>
      <c r="H175" s="86" t="s">
        <v>37</v>
      </c>
      <c r="I175" s="66" t="str">
        <f t="shared" ref="I175:I238" si="37">IF(C175&lt;&gt;"",IF(MONTH(C175)&lt;6,CONCATENATE(YEAR(C175),"/",YEAR(C175)+1),IF(MONTH(C175)&gt;=6,CONCATENATE(YEAR(C175)+1,"/",YEAR(C175)+2))),"")</f>
        <v/>
      </c>
      <c r="J175" s="66" t="str">
        <f t="shared" ref="J175:J238" si="38">IFERROR(IF(AND(I175&lt;&gt;"",$C$6&lt;&gt;"",$C$6&lt;=DATE(LEFT(I175,4)*1,6,1)),MAX(ROUNDDOWN(YEARFRAC($C$6,DATE(LEFT(I175,4)*1,6,1),1),0),0),""),"")</f>
        <v/>
      </c>
      <c r="K175" s="66" t="str">
        <f t="shared" ref="K175:K238" si="39">IF(C175&lt;&gt;"",IF(MONTH(C175)&gt;=6,CONCATENATE(YEAR(C175),"/",YEAR(C175)+1),IF(MONTH(C175)&lt;6,CONCATENATE(YEAR(C175)-1,"/",YEAR(C175)))),"")</f>
        <v/>
      </c>
      <c r="L175" s="66" t="str">
        <f t="shared" ref="L175:L238" si="40">IFERROR(IF(AND(K175&lt;&gt;"",$C$6&lt;&gt;"",$C$6&lt;=DATE(LEFT(K175,4)*1,6,1)),MAX(ROUNDDOWN(YEARFRAC($C$6,DATE(LEFT(K175,4)*1,6,1),1),0),0),""),"")</f>
        <v/>
      </c>
      <c r="M175" s="66" t="str">
        <f t="shared" ref="M175:M238" si="41">IFERROR(IF(AND(E175&lt;&gt;"",$C$6&lt;&gt;"",$C$6&lt;=E175),MAX(ROUNDDOWN(YEARFRAC($C$6,E175,1),0),0),""),"")</f>
        <v/>
      </c>
      <c r="N175" s="66" t="str">
        <f t="shared" ref="N175:N238" si="42">IF(OR(F175="",F175="Select One",G175="",G175="Select One",L175="",D175="",$C$7="",H175="",H175="Select One",M175=""),"Insufficient Information",IF(OR(AND(F175="Yes",OR(G175="Coal",G175="Gas",G175="Oil"),L175&lt;&gt;"",L175&gt;=15,D175/$C$7/1000&gt;=200),AND(F175="Yes",G175="Coal",H175&lt;&gt;"RTO",H175&lt;&gt;"Select One",M175&lt;&gt;"",M175&gt;=50)),"Yes","No"))</f>
        <v>Insufficient Information</v>
      </c>
      <c r="O175" s="66" t="str">
        <f t="shared" ref="O175:O238" si="43">IF(OR(G175="",G175="Select One",M175=""),"Insufficient Information",IF(AND(OR(G175="Gas",G175="Oil"),M175&lt;&gt;"",M175&gt;=40),"Yes","No"))</f>
        <v>Insufficient Information</v>
      </c>
      <c r="P175" s="63" t="str">
        <f>IF(AND(J175&lt;&gt;"",J175&lt;=10),CRFs!$C$3,"")</f>
        <v/>
      </c>
      <c r="Q175" s="63" t="str">
        <f>IF(AND(J175&lt;&gt;"",J175&gt;=6,J175&lt;=15),CRFs!$C$4,"")</f>
        <v/>
      </c>
      <c r="R175" s="63" t="str">
        <f>IF(AND(J175&lt;&gt;"",J175&gt;=11,J175&lt;=20),CRFs!$C$5,"")</f>
        <v/>
      </c>
      <c r="S175" s="63" t="str">
        <f>IF(AND(J175&lt;&gt;"",J175&gt;=16,J175&lt;=25),CRFs!$C$6,"")</f>
        <v/>
      </c>
      <c r="T175" s="63" t="str">
        <f>IF(AND(J175&lt;&gt;"",J175&gt;=21),CRFs!$C$7,"")</f>
        <v/>
      </c>
      <c r="U175" s="63" t="str">
        <f>IF(AND(J175&lt;&gt;"",J175&gt;25),CRFs!$C$8,"")</f>
        <v/>
      </c>
      <c r="V175" s="63" t="str">
        <f>IF($N175="Yes",CRFs!$C$9,"")</f>
        <v/>
      </c>
      <c r="W175" s="63" t="str">
        <f>IF($O175="Yes",CRFs!$C$10,"")</f>
        <v/>
      </c>
      <c r="X175" s="63" t="s">
        <v>37</v>
      </c>
      <c r="Y175" s="63" t="str">
        <f>IFERROR(INDEX($P175:$W175,_xlfn.AGGREGATE(15,6,(COLUMN($P175:$W175)-COLUMN($P175)+1)/($P175:$W175&lt;&gt;""),COLUMNS($Y175:Y175))),"")</f>
        <v/>
      </c>
      <c r="Z175" s="63" t="str">
        <f>IFERROR(INDEX($P175:$W175,_xlfn.AGGREGATE(15,6,(COLUMN($P175:$W175)-COLUMN($P175)+1)/($P175:$W175&lt;&gt;""),COLUMNS($Y175:Z175))),"")</f>
        <v/>
      </c>
      <c r="AA175" s="63" t="str">
        <f>IFERROR(INDEX($P175:$W175,_xlfn.AGGREGATE(15,6,(COLUMN($P175:$W175)-COLUMN($P175)+1)/($P175:$W175&lt;&gt;""),COLUMNS($Y175:AA175))),"")</f>
        <v/>
      </c>
      <c r="AB175" s="63" t="str">
        <f>IFERROR(INDEX($P175:$W175,_xlfn.AGGREGATE(15,6,(COLUMN($P175:$W175)-COLUMN($P175)+1)/($P175:$W175&lt;&gt;""),COLUMNS($Y175:AB175))),"")</f>
        <v/>
      </c>
      <c r="AC175" s="86" t="s">
        <v>37</v>
      </c>
      <c r="AD175" s="67">
        <f>IFERROR(IF(LEFT(AE175,4)*1&lt;2022,VLOOKUP(AC175,CRFs!$C$3:$D$10,2,FALSE),IF(LEFT(AE175,4)*1&gt;=2022,VLOOKUP(AC175,CRFs!$C$3:$J$10,2+MATCH(AE175,CRFs!$E$2:$J$2,0),FALSE))),0)</f>
        <v>0</v>
      </c>
      <c r="AE175" s="66" t="str">
        <f t="shared" ref="AE175:AE238" si="44">IF(OR(AC175="Select One",AC175="",C175=""),"",IF(OR(AND(AC175&lt;&gt;4,MONTH(C175)&lt;6),AND(AC175=4,MONTH(C175)&gt;=6)),CONCATENATE(YEAR(C175),"/",YEAR(C175)+1),IF(AND(AC175&lt;&gt;4,MONTH(C175)&gt;=6),CONCATENATE(YEAR(C175)+1,"/",YEAR(C175)+2),IF(AND(AC175=4,MONTH(C175)&lt;6),CONCATENATE(YEAR(C175)-1,"/",YEAR(C175))))))</f>
        <v/>
      </c>
      <c r="AF175" s="66" t="str">
        <f t="shared" ref="AF175:AF238" si="45">IF(AE175&lt;&gt;"",CONCATENATE(LEFT(AE175,4)+AC175-1,"/",CONCATENATE(LEFT(AE175,4)+AC175)),"")</f>
        <v/>
      </c>
      <c r="AG175" s="68">
        <f t="shared" ref="AG175:AG238" si="46">IF(AND(LEFT($C$3,4)&gt;=LEFT(AE175,4),LEFT($C$3,4)&lt;=LEFT(AF175,4)),D175,0)</f>
        <v>0</v>
      </c>
      <c r="AH175" s="119" t="str">
        <f t="shared" ref="AH175:AH238" si="47">IF(AND(ISERROR(MATCH(AC175,Y175:AB175,0)),AC175&lt;&gt;"Select One"),"Check Remaining Life of Plant","")</f>
        <v/>
      </c>
      <c r="AI175" s="74"/>
    </row>
    <row r="176" spans="2:35" ht="16.2" hidden="1" customHeight="1" x14ac:dyDescent="0.25">
      <c r="B176" s="85" t="s">
        <v>252</v>
      </c>
      <c r="C176" s="87"/>
      <c r="D176" s="88"/>
      <c r="E176" s="87"/>
      <c r="F176" s="86" t="s">
        <v>37</v>
      </c>
      <c r="G176" s="86" t="s">
        <v>37</v>
      </c>
      <c r="H176" s="86" t="s">
        <v>37</v>
      </c>
      <c r="I176" s="66" t="str">
        <f t="shared" si="37"/>
        <v/>
      </c>
      <c r="J176" s="66" t="str">
        <f t="shared" si="38"/>
        <v/>
      </c>
      <c r="K176" s="66" t="str">
        <f t="shared" si="39"/>
        <v/>
      </c>
      <c r="L176" s="66" t="str">
        <f t="shared" si="40"/>
        <v/>
      </c>
      <c r="M176" s="66" t="str">
        <f t="shared" si="41"/>
        <v/>
      </c>
      <c r="N176" s="66" t="str">
        <f t="shared" si="42"/>
        <v>Insufficient Information</v>
      </c>
      <c r="O176" s="66" t="str">
        <f t="shared" si="43"/>
        <v>Insufficient Information</v>
      </c>
      <c r="P176" s="63" t="str">
        <f>IF(AND(J176&lt;&gt;"",J176&lt;=10),CRFs!$C$3,"")</f>
        <v/>
      </c>
      <c r="Q176" s="63" t="str">
        <f>IF(AND(J176&lt;&gt;"",J176&gt;=6,J176&lt;=15),CRFs!$C$4,"")</f>
        <v/>
      </c>
      <c r="R176" s="63" t="str">
        <f>IF(AND(J176&lt;&gt;"",J176&gt;=11,J176&lt;=20),CRFs!$C$5,"")</f>
        <v/>
      </c>
      <c r="S176" s="63" t="str">
        <f>IF(AND(J176&lt;&gt;"",J176&gt;=16,J176&lt;=25),CRFs!$C$6,"")</f>
        <v/>
      </c>
      <c r="T176" s="63" t="str">
        <f>IF(AND(J176&lt;&gt;"",J176&gt;=21),CRFs!$C$7,"")</f>
        <v/>
      </c>
      <c r="U176" s="63" t="str">
        <f>IF(AND(J176&lt;&gt;"",J176&gt;25),CRFs!$C$8,"")</f>
        <v/>
      </c>
      <c r="V176" s="63" t="str">
        <f>IF($N176="Yes",CRFs!$C$9,"")</f>
        <v/>
      </c>
      <c r="W176" s="63" t="str">
        <f>IF($O176="Yes",CRFs!$C$10,"")</f>
        <v/>
      </c>
      <c r="X176" s="63" t="s">
        <v>37</v>
      </c>
      <c r="Y176" s="63" t="str">
        <f>IFERROR(INDEX($P176:$W176,_xlfn.AGGREGATE(15,6,(COLUMN($P176:$W176)-COLUMN($P176)+1)/($P176:$W176&lt;&gt;""),COLUMNS($Y176:Y176))),"")</f>
        <v/>
      </c>
      <c r="Z176" s="63" t="str">
        <f>IFERROR(INDEX($P176:$W176,_xlfn.AGGREGATE(15,6,(COLUMN($P176:$W176)-COLUMN($P176)+1)/($P176:$W176&lt;&gt;""),COLUMNS($Y176:Z176))),"")</f>
        <v/>
      </c>
      <c r="AA176" s="63" t="str">
        <f>IFERROR(INDEX($P176:$W176,_xlfn.AGGREGATE(15,6,(COLUMN($P176:$W176)-COLUMN($P176)+1)/($P176:$W176&lt;&gt;""),COLUMNS($Y176:AA176))),"")</f>
        <v/>
      </c>
      <c r="AB176" s="63" t="str">
        <f>IFERROR(INDEX($P176:$W176,_xlfn.AGGREGATE(15,6,(COLUMN($P176:$W176)-COLUMN($P176)+1)/($P176:$W176&lt;&gt;""),COLUMNS($Y176:AB176))),"")</f>
        <v/>
      </c>
      <c r="AC176" s="86" t="s">
        <v>37</v>
      </c>
      <c r="AD176" s="67">
        <f>IFERROR(IF(LEFT(AE176,4)*1&lt;2022,VLOOKUP(AC176,CRFs!$C$3:$D$10,2,FALSE),IF(LEFT(AE176,4)*1&gt;=2022,VLOOKUP(AC176,CRFs!$C$3:$J$10,2+MATCH(AE176,CRFs!$E$2:$J$2,0),FALSE))),0)</f>
        <v>0</v>
      </c>
      <c r="AE176" s="66" t="str">
        <f t="shared" si="44"/>
        <v/>
      </c>
      <c r="AF176" s="66" t="str">
        <f t="shared" si="45"/>
        <v/>
      </c>
      <c r="AG176" s="68">
        <f t="shared" si="46"/>
        <v>0</v>
      </c>
      <c r="AH176" s="119" t="str">
        <f t="shared" si="47"/>
        <v/>
      </c>
      <c r="AI176" s="74"/>
    </row>
    <row r="177" spans="2:35" ht="16.2" hidden="1" customHeight="1" x14ac:dyDescent="0.25">
      <c r="B177" s="85" t="s">
        <v>253</v>
      </c>
      <c r="C177" s="87"/>
      <c r="D177" s="88"/>
      <c r="E177" s="87"/>
      <c r="F177" s="86" t="s">
        <v>37</v>
      </c>
      <c r="G177" s="86" t="s">
        <v>37</v>
      </c>
      <c r="H177" s="86" t="s">
        <v>37</v>
      </c>
      <c r="I177" s="66" t="str">
        <f t="shared" si="37"/>
        <v/>
      </c>
      <c r="J177" s="66" t="str">
        <f t="shared" si="38"/>
        <v/>
      </c>
      <c r="K177" s="66" t="str">
        <f t="shared" si="39"/>
        <v/>
      </c>
      <c r="L177" s="66" t="str">
        <f t="shared" si="40"/>
        <v/>
      </c>
      <c r="M177" s="66" t="str">
        <f t="shared" si="41"/>
        <v/>
      </c>
      <c r="N177" s="66" t="str">
        <f t="shared" si="42"/>
        <v>Insufficient Information</v>
      </c>
      <c r="O177" s="66" t="str">
        <f t="shared" si="43"/>
        <v>Insufficient Information</v>
      </c>
      <c r="P177" s="63" t="str">
        <f>IF(AND(J177&lt;&gt;"",J177&lt;=10),CRFs!$C$3,"")</f>
        <v/>
      </c>
      <c r="Q177" s="63" t="str">
        <f>IF(AND(J177&lt;&gt;"",J177&gt;=6,J177&lt;=15),CRFs!$C$4,"")</f>
        <v/>
      </c>
      <c r="R177" s="63" t="str">
        <f>IF(AND(J177&lt;&gt;"",J177&gt;=11,J177&lt;=20),CRFs!$C$5,"")</f>
        <v/>
      </c>
      <c r="S177" s="63" t="str">
        <f>IF(AND(J177&lt;&gt;"",J177&gt;=16,J177&lt;=25),CRFs!$C$6,"")</f>
        <v/>
      </c>
      <c r="T177" s="63" t="str">
        <f>IF(AND(J177&lt;&gt;"",J177&gt;=21),CRFs!$C$7,"")</f>
        <v/>
      </c>
      <c r="U177" s="63" t="str">
        <f>IF(AND(J177&lt;&gt;"",J177&gt;25),CRFs!$C$8,"")</f>
        <v/>
      </c>
      <c r="V177" s="63" t="str">
        <f>IF($N177="Yes",CRFs!$C$9,"")</f>
        <v/>
      </c>
      <c r="W177" s="63" t="str">
        <f>IF($O177="Yes",CRFs!$C$10,"")</f>
        <v/>
      </c>
      <c r="X177" s="63" t="s">
        <v>37</v>
      </c>
      <c r="Y177" s="63" t="str">
        <f>IFERROR(INDEX($P177:$W177,_xlfn.AGGREGATE(15,6,(COLUMN($P177:$W177)-COLUMN($P177)+1)/($P177:$W177&lt;&gt;""),COLUMNS($Y177:Y177))),"")</f>
        <v/>
      </c>
      <c r="Z177" s="63" t="str">
        <f>IFERROR(INDEX($P177:$W177,_xlfn.AGGREGATE(15,6,(COLUMN($P177:$W177)-COLUMN($P177)+1)/($P177:$W177&lt;&gt;""),COLUMNS($Y177:Z177))),"")</f>
        <v/>
      </c>
      <c r="AA177" s="63" t="str">
        <f>IFERROR(INDEX($P177:$W177,_xlfn.AGGREGATE(15,6,(COLUMN($P177:$W177)-COLUMN($P177)+1)/($P177:$W177&lt;&gt;""),COLUMNS($Y177:AA177))),"")</f>
        <v/>
      </c>
      <c r="AB177" s="63" t="str">
        <f>IFERROR(INDEX($P177:$W177,_xlfn.AGGREGATE(15,6,(COLUMN($P177:$W177)-COLUMN($P177)+1)/($P177:$W177&lt;&gt;""),COLUMNS($Y177:AB177))),"")</f>
        <v/>
      </c>
      <c r="AC177" s="86" t="s">
        <v>37</v>
      </c>
      <c r="AD177" s="67">
        <f>IFERROR(IF(LEFT(AE177,4)*1&lt;2022,VLOOKUP(AC177,CRFs!$C$3:$D$10,2,FALSE),IF(LEFT(AE177,4)*1&gt;=2022,VLOOKUP(AC177,CRFs!$C$3:$J$10,2+MATCH(AE177,CRFs!$E$2:$J$2,0),FALSE))),0)</f>
        <v>0</v>
      </c>
      <c r="AE177" s="66" t="str">
        <f t="shared" si="44"/>
        <v/>
      </c>
      <c r="AF177" s="66" t="str">
        <f t="shared" si="45"/>
        <v/>
      </c>
      <c r="AG177" s="68">
        <f t="shared" si="46"/>
        <v>0</v>
      </c>
      <c r="AH177" s="119" t="str">
        <f t="shared" si="47"/>
        <v/>
      </c>
      <c r="AI177" s="74"/>
    </row>
    <row r="178" spans="2:35" ht="16.2" hidden="1" customHeight="1" x14ac:dyDescent="0.25">
      <c r="B178" s="85" t="s">
        <v>254</v>
      </c>
      <c r="C178" s="87"/>
      <c r="D178" s="88"/>
      <c r="E178" s="87"/>
      <c r="F178" s="86" t="s">
        <v>37</v>
      </c>
      <c r="G178" s="86" t="s">
        <v>37</v>
      </c>
      <c r="H178" s="86" t="s">
        <v>37</v>
      </c>
      <c r="I178" s="66" t="str">
        <f t="shared" si="37"/>
        <v/>
      </c>
      <c r="J178" s="66" t="str">
        <f t="shared" si="38"/>
        <v/>
      </c>
      <c r="K178" s="66" t="str">
        <f t="shared" si="39"/>
        <v/>
      </c>
      <c r="L178" s="66" t="str">
        <f t="shared" si="40"/>
        <v/>
      </c>
      <c r="M178" s="66" t="str">
        <f t="shared" si="41"/>
        <v/>
      </c>
      <c r="N178" s="66" t="str">
        <f t="shared" si="42"/>
        <v>Insufficient Information</v>
      </c>
      <c r="O178" s="66" t="str">
        <f t="shared" si="43"/>
        <v>Insufficient Information</v>
      </c>
      <c r="P178" s="63" t="str">
        <f>IF(AND(J178&lt;&gt;"",J178&lt;=10),CRFs!$C$3,"")</f>
        <v/>
      </c>
      <c r="Q178" s="63" t="str">
        <f>IF(AND(J178&lt;&gt;"",J178&gt;=6,J178&lt;=15),CRFs!$C$4,"")</f>
        <v/>
      </c>
      <c r="R178" s="63" t="str">
        <f>IF(AND(J178&lt;&gt;"",J178&gt;=11,J178&lt;=20),CRFs!$C$5,"")</f>
        <v/>
      </c>
      <c r="S178" s="63" t="str">
        <f>IF(AND(J178&lt;&gt;"",J178&gt;=16,J178&lt;=25),CRFs!$C$6,"")</f>
        <v/>
      </c>
      <c r="T178" s="63" t="str">
        <f>IF(AND(J178&lt;&gt;"",J178&gt;=21),CRFs!$C$7,"")</f>
        <v/>
      </c>
      <c r="U178" s="63" t="str">
        <f>IF(AND(J178&lt;&gt;"",J178&gt;25),CRFs!$C$8,"")</f>
        <v/>
      </c>
      <c r="V178" s="63" t="str">
        <f>IF($N178="Yes",CRFs!$C$9,"")</f>
        <v/>
      </c>
      <c r="W178" s="63" t="str">
        <f>IF($O178="Yes",CRFs!$C$10,"")</f>
        <v/>
      </c>
      <c r="X178" s="63" t="s">
        <v>37</v>
      </c>
      <c r="Y178" s="63" t="str">
        <f>IFERROR(INDEX($P178:$W178,_xlfn.AGGREGATE(15,6,(COLUMN($P178:$W178)-COLUMN($P178)+1)/($P178:$W178&lt;&gt;""),COLUMNS($Y178:Y178))),"")</f>
        <v/>
      </c>
      <c r="Z178" s="63" t="str">
        <f>IFERROR(INDEX($P178:$W178,_xlfn.AGGREGATE(15,6,(COLUMN($P178:$W178)-COLUMN($P178)+1)/($P178:$W178&lt;&gt;""),COLUMNS($Y178:Z178))),"")</f>
        <v/>
      </c>
      <c r="AA178" s="63" t="str">
        <f>IFERROR(INDEX($P178:$W178,_xlfn.AGGREGATE(15,6,(COLUMN($P178:$W178)-COLUMN($P178)+1)/($P178:$W178&lt;&gt;""),COLUMNS($Y178:AA178))),"")</f>
        <v/>
      </c>
      <c r="AB178" s="63" t="str">
        <f>IFERROR(INDEX($P178:$W178,_xlfn.AGGREGATE(15,6,(COLUMN($P178:$W178)-COLUMN($P178)+1)/($P178:$W178&lt;&gt;""),COLUMNS($Y178:AB178))),"")</f>
        <v/>
      </c>
      <c r="AC178" s="86" t="s">
        <v>37</v>
      </c>
      <c r="AD178" s="67">
        <f>IFERROR(IF(LEFT(AE178,4)*1&lt;2022,VLOOKUP(AC178,CRFs!$C$3:$D$10,2,FALSE),IF(LEFT(AE178,4)*1&gt;=2022,VLOOKUP(AC178,CRFs!$C$3:$J$10,2+MATCH(AE178,CRFs!$E$2:$J$2,0),FALSE))),0)</f>
        <v>0</v>
      </c>
      <c r="AE178" s="66" t="str">
        <f t="shared" si="44"/>
        <v/>
      </c>
      <c r="AF178" s="66" t="str">
        <f t="shared" si="45"/>
        <v/>
      </c>
      <c r="AG178" s="68">
        <f t="shared" si="46"/>
        <v>0</v>
      </c>
      <c r="AH178" s="119" t="str">
        <f t="shared" si="47"/>
        <v/>
      </c>
      <c r="AI178" s="74"/>
    </row>
    <row r="179" spans="2:35" ht="16.2" hidden="1" customHeight="1" x14ac:dyDescent="0.25">
      <c r="B179" s="85" t="s">
        <v>255</v>
      </c>
      <c r="C179" s="87"/>
      <c r="D179" s="88"/>
      <c r="E179" s="87"/>
      <c r="F179" s="86" t="s">
        <v>37</v>
      </c>
      <c r="G179" s="86" t="s">
        <v>37</v>
      </c>
      <c r="H179" s="86" t="s">
        <v>37</v>
      </c>
      <c r="I179" s="66" t="str">
        <f t="shared" si="37"/>
        <v/>
      </c>
      <c r="J179" s="66" t="str">
        <f t="shared" si="38"/>
        <v/>
      </c>
      <c r="K179" s="66" t="str">
        <f t="shared" si="39"/>
        <v/>
      </c>
      <c r="L179" s="66" t="str">
        <f t="shared" si="40"/>
        <v/>
      </c>
      <c r="M179" s="66" t="str">
        <f t="shared" si="41"/>
        <v/>
      </c>
      <c r="N179" s="66" t="str">
        <f t="shared" si="42"/>
        <v>Insufficient Information</v>
      </c>
      <c r="O179" s="66" t="str">
        <f t="shared" si="43"/>
        <v>Insufficient Information</v>
      </c>
      <c r="P179" s="63" t="str">
        <f>IF(AND(J179&lt;&gt;"",J179&lt;=10),CRFs!$C$3,"")</f>
        <v/>
      </c>
      <c r="Q179" s="63" t="str">
        <f>IF(AND(J179&lt;&gt;"",J179&gt;=6,J179&lt;=15),CRFs!$C$4,"")</f>
        <v/>
      </c>
      <c r="R179" s="63" t="str">
        <f>IF(AND(J179&lt;&gt;"",J179&gt;=11,J179&lt;=20),CRFs!$C$5,"")</f>
        <v/>
      </c>
      <c r="S179" s="63" t="str">
        <f>IF(AND(J179&lt;&gt;"",J179&gt;=16,J179&lt;=25),CRFs!$C$6,"")</f>
        <v/>
      </c>
      <c r="T179" s="63" t="str">
        <f>IF(AND(J179&lt;&gt;"",J179&gt;=21),CRFs!$C$7,"")</f>
        <v/>
      </c>
      <c r="U179" s="63" t="str">
        <f>IF(AND(J179&lt;&gt;"",J179&gt;25),CRFs!$C$8,"")</f>
        <v/>
      </c>
      <c r="V179" s="63" t="str">
        <f>IF($N179="Yes",CRFs!$C$9,"")</f>
        <v/>
      </c>
      <c r="W179" s="63" t="str">
        <f>IF($O179="Yes",CRFs!$C$10,"")</f>
        <v/>
      </c>
      <c r="X179" s="63" t="s">
        <v>37</v>
      </c>
      <c r="Y179" s="63" t="str">
        <f>IFERROR(INDEX($P179:$W179,_xlfn.AGGREGATE(15,6,(COLUMN($P179:$W179)-COLUMN($P179)+1)/($P179:$W179&lt;&gt;""),COLUMNS($Y179:Y179))),"")</f>
        <v/>
      </c>
      <c r="Z179" s="63" t="str">
        <f>IFERROR(INDEX($P179:$W179,_xlfn.AGGREGATE(15,6,(COLUMN($P179:$W179)-COLUMN($P179)+1)/($P179:$W179&lt;&gt;""),COLUMNS($Y179:Z179))),"")</f>
        <v/>
      </c>
      <c r="AA179" s="63" t="str">
        <f>IFERROR(INDEX($P179:$W179,_xlfn.AGGREGATE(15,6,(COLUMN($P179:$W179)-COLUMN($P179)+1)/($P179:$W179&lt;&gt;""),COLUMNS($Y179:AA179))),"")</f>
        <v/>
      </c>
      <c r="AB179" s="63" t="str">
        <f>IFERROR(INDEX($P179:$W179,_xlfn.AGGREGATE(15,6,(COLUMN($P179:$W179)-COLUMN($P179)+1)/($P179:$W179&lt;&gt;""),COLUMNS($Y179:AB179))),"")</f>
        <v/>
      </c>
      <c r="AC179" s="86" t="s">
        <v>37</v>
      </c>
      <c r="AD179" s="67">
        <f>IFERROR(IF(LEFT(AE179,4)*1&lt;2022,VLOOKUP(AC179,CRFs!$C$3:$D$10,2,FALSE),IF(LEFT(AE179,4)*1&gt;=2022,VLOOKUP(AC179,CRFs!$C$3:$J$10,2+MATCH(AE179,CRFs!$E$2:$J$2,0),FALSE))),0)</f>
        <v>0</v>
      </c>
      <c r="AE179" s="66" t="str">
        <f t="shared" si="44"/>
        <v/>
      </c>
      <c r="AF179" s="66" t="str">
        <f t="shared" si="45"/>
        <v/>
      </c>
      <c r="AG179" s="68">
        <f t="shared" si="46"/>
        <v>0</v>
      </c>
      <c r="AH179" s="119" t="str">
        <f t="shared" si="47"/>
        <v/>
      </c>
      <c r="AI179" s="74"/>
    </row>
    <row r="180" spans="2:35" ht="16.2" hidden="1" customHeight="1" x14ac:dyDescent="0.25">
      <c r="B180" s="85" t="s">
        <v>256</v>
      </c>
      <c r="C180" s="87"/>
      <c r="D180" s="88"/>
      <c r="E180" s="87"/>
      <c r="F180" s="86" t="s">
        <v>37</v>
      </c>
      <c r="G180" s="86" t="s">
        <v>37</v>
      </c>
      <c r="H180" s="86" t="s">
        <v>37</v>
      </c>
      <c r="I180" s="66" t="str">
        <f t="shared" si="37"/>
        <v/>
      </c>
      <c r="J180" s="66" t="str">
        <f t="shared" si="38"/>
        <v/>
      </c>
      <c r="K180" s="66" t="str">
        <f t="shared" si="39"/>
        <v/>
      </c>
      <c r="L180" s="66" t="str">
        <f t="shared" si="40"/>
        <v/>
      </c>
      <c r="M180" s="66" t="str">
        <f t="shared" si="41"/>
        <v/>
      </c>
      <c r="N180" s="66" t="str">
        <f t="shared" si="42"/>
        <v>Insufficient Information</v>
      </c>
      <c r="O180" s="66" t="str">
        <f t="shared" si="43"/>
        <v>Insufficient Information</v>
      </c>
      <c r="P180" s="63" t="str">
        <f>IF(AND(J180&lt;&gt;"",J180&lt;=10),CRFs!$C$3,"")</f>
        <v/>
      </c>
      <c r="Q180" s="63" t="str">
        <f>IF(AND(J180&lt;&gt;"",J180&gt;=6,J180&lt;=15),CRFs!$C$4,"")</f>
        <v/>
      </c>
      <c r="R180" s="63" t="str">
        <f>IF(AND(J180&lt;&gt;"",J180&gt;=11,J180&lt;=20),CRFs!$C$5,"")</f>
        <v/>
      </c>
      <c r="S180" s="63" t="str">
        <f>IF(AND(J180&lt;&gt;"",J180&gt;=16,J180&lt;=25),CRFs!$C$6,"")</f>
        <v/>
      </c>
      <c r="T180" s="63" t="str">
        <f>IF(AND(J180&lt;&gt;"",J180&gt;=21),CRFs!$C$7,"")</f>
        <v/>
      </c>
      <c r="U180" s="63" t="str">
        <f>IF(AND(J180&lt;&gt;"",J180&gt;25),CRFs!$C$8,"")</f>
        <v/>
      </c>
      <c r="V180" s="63" t="str">
        <f>IF($N180="Yes",CRFs!$C$9,"")</f>
        <v/>
      </c>
      <c r="W180" s="63" t="str">
        <f>IF($O180="Yes",CRFs!$C$10,"")</f>
        <v/>
      </c>
      <c r="X180" s="63" t="s">
        <v>37</v>
      </c>
      <c r="Y180" s="63" t="str">
        <f>IFERROR(INDEX($P180:$W180,_xlfn.AGGREGATE(15,6,(COLUMN($P180:$W180)-COLUMN($P180)+1)/($P180:$W180&lt;&gt;""),COLUMNS($Y180:Y180))),"")</f>
        <v/>
      </c>
      <c r="Z180" s="63" t="str">
        <f>IFERROR(INDEX($P180:$W180,_xlfn.AGGREGATE(15,6,(COLUMN($P180:$W180)-COLUMN($P180)+1)/($P180:$W180&lt;&gt;""),COLUMNS($Y180:Z180))),"")</f>
        <v/>
      </c>
      <c r="AA180" s="63" t="str">
        <f>IFERROR(INDEX($P180:$W180,_xlfn.AGGREGATE(15,6,(COLUMN($P180:$W180)-COLUMN($P180)+1)/($P180:$W180&lt;&gt;""),COLUMNS($Y180:AA180))),"")</f>
        <v/>
      </c>
      <c r="AB180" s="63" t="str">
        <f>IFERROR(INDEX($P180:$W180,_xlfn.AGGREGATE(15,6,(COLUMN($P180:$W180)-COLUMN($P180)+1)/($P180:$W180&lt;&gt;""),COLUMNS($Y180:AB180))),"")</f>
        <v/>
      </c>
      <c r="AC180" s="86" t="s">
        <v>37</v>
      </c>
      <c r="AD180" s="67">
        <f>IFERROR(IF(LEFT(AE180,4)*1&lt;2022,VLOOKUP(AC180,CRFs!$C$3:$D$10,2,FALSE),IF(LEFT(AE180,4)*1&gt;=2022,VLOOKUP(AC180,CRFs!$C$3:$J$10,2+MATCH(AE180,CRFs!$E$2:$J$2,0),FALSE))),0)</f>
        <v>0</v>
      </c>
      <c r="AE180" s="66" t="str">
        <f t="shared" si="44"/>
        <v/>
      </c>
      <c r="AF180" s="66" t="str">
        <f t="shared" si="45"/>
        <v/>
      </c>
      <c r="AG180" s="68">
        <f t="shared" si="46"/>
        <v>0</v>
      </c>
      <c r="AH180" s="119" t="str">
        <f t="shared" si="47"/>
        <v/>
      </c>
      <c r="AI180" s="74"/>
    </row>
    <row r="181" spans="2:35" ht="16.2" hidden="1" customHeight="1" x14ac:dyDescent="0.25">
      <c r="B181" s="85" t="s">
        <v>257</v>
      </c>
      <c r="C181" s="87"/>
      <c r="D181" s="88"/>
      <c r="E181" s="87"/>
      <c r="F181" s="86" t="s">
        <v>37</v>
      </c>
      <c r="G181" s="86" t="s">
        <v>37</v>
      </c>
      <c r="H181" s="86" t="s">
        <v>37</v>
      </c>
      <c r="I181" s="66" t="str">
        <f t="shared" si="37"/>
        <v/>
      </c>
      <c r="J181" s="66" t="str">
        <f t="shared" si="38"/>
        <v/>
      </c>
      <c r="K181" s="66" t="str">
        <f t="shared" si="39"/>
        <v/>
      </c>
      <c r="L181" s="66" t="str">
        <f t="shared" si="40"/>
        <v/>
      </c>
      <c r="M181" s="66" t="str">
        <f t="shared" si="41"/>
        <v/>
      </c>
      <c r="N181" s="66" t="str">
        <f t="shared" si="42"/>
        <v>Insufficient Information</v>
      </c>
      <c r="O181" s="66" t="str">
        <f t="shared" si="43"/>
        <v>Insufficient Information</v>
      </c>
      <c r="P181" s="63" t="str">
        <f>IF(AND(J181&lt;&gt;"",J181&lt;=10),CRFs!$C$3,"")</f>
        <v/>
      </c>
      <c r="Q181" s="63" t="str">
        <f>IF(AND(J181&lt;&gt;"",J181&gt;=6,J181&lt;=15),CRFs!$C$4,"")</f>
        <v/>
      </c>
      <c r="R181" s="63" t="str">
        <f>IF(AND(J181&lt;&gt;"",J181&gt;=11,J181&lt;=20),CRFs!$C$5,"")</f>
        <v/>
      </c>
      <c r="S181" s="63" t="str">
        <f>IF(AND(J181&lt;&gt;"",J181&gt;=16,J181&lt;=25),CRFs!$C$6,"")</f>
        <v/>
      </c>
      <c r="T181" s="63" t="str">
        <f>IF(AND(J181&lt;&gt;"",J181&gt;=21),CRFs!$C$7,"")</f>
        <v/>
      </c>
      <c r="U181" s="63" t="str">
        <f>IF(AND(J181&lt;&gt;"",J181&gt;25),CRFs!$C$8,"")</f>
        <v/>
      </c>
      <c r="V181" s="63" t="str">
        <f>IF($N181="Yes",CRFs!$C$9,"")</f>
        <v/>
      </c>
      <c r="W181" s="63" t="str">
        <f>IF($O181="Yes",CRFs!$C$10,"")</f>
        <v/>
      </c>
      <c r="X181" s="63" t="s">
        <v>37</v>
      </c>
      <c r="Y181" s="63" t="str">
        <f>IFERROR(INDEX($P181:$W181,_xlfn.AGGREGATE(15,6,(COLUMN($P181:$W181)-COLUMN($P181)+1)/($P181:$W181&lt;&gt;""),COLUMNS($Y181:Y181))),"")</f>
        <v/>
      </c>
      <c r="Z181" s="63" t="str">
        <f>IFERROR(INDEX($P181:$W181,_xlfn.AGGREGATE(15,6,(COLUMN($P181:$W181)-COLUMN($P181)+1)/($P181:$W181&lt;&gt;""),COLUMNS($Y181:Z181))),"")</f>
        <v/>
      </c>
      <c r="AA181" s="63" t="str">
        <f>IFERROR(INDEX($P181:$W181,_xlfn.AGGREGATE(15,6,(COLUMN($P181:$W181)-COLUMN($P181)+1)/($P181:$W181&lt;&gt;""),COLUMNS($Y181:AA181))),"")</f>
        <v/>
      </c>
      <c r="AB181" s="63" t="str">
        <f>IFERROR(INDEX($P181:$W181,_xlfn.AGGREGATE(15,6,(COLUMN($P181:$W181)-COLUMN($P181)+1)/($P181:$W181&lt;&gt;""),COLUMNS($Y181:AB181))),"")</f>
        <v/>
      </c>
      <c r="AC181" s="86" t="s">
        <v>37</v>
      </c>
      <c r="AD181" s="67">
        <f>IFERROR(IF(LEFT(AE181,4)*1&lt;2022,VLOOKUP(AC181,CRFs!$C$3:$D$10,2,FALSE),IF(LEFT(AE181,4)*1&gt;=2022,VLOOKUP(AC181,CRFs!$C$3:$J$10,2+MATCH(AE181,CRFs!$E$2:$J$2,0),FALSE))),0)</f>
        <v>0</v>
      </c>
      <c r="AE181" s="66" t="str">
        <f t="shared" si="44"/>
        <v/>
      </c>
      <c r="AF181" s="66" t="str">
        <f t="shared" si="45"/>
        <v/>
      </c>
      <c r="AG181" s="68">
        <f t="shared" si="46"/>
        <v>0</v>
      </c>
      <c r="AH181" s="119" t="str">
        <f t="shared" si="47"/>
        <v/>
      </c>
      <c r="AI181" s="74"/>
    </row>
    <row r="182" spans="2:35" ht="16.2" hidden="1" customHeight="1" x14ac:dyDescent="0.25">
      <c r="B182" s="85" t="s">
        <v>258</v>
      </c>
      <c r="C182" s="87"/>
      <c r="D182" s="88"/>
      <c r="E182" s="87"/>
      <c r="F182" s="86" t="s">
        <v>37</v>
      </c>
      <c r="G182" s="86" t="s">
        <v>37</v>
      </c>
      <c r="H182" s="86" t="s">
        <v>37</v>
      </c>
      <c r="I182" s="66" t="str">
        <f t="shared" si="37"/>
        <v/>
      </c>
      <c r="J182" s="66" t="str">
        <f t="shared" si="38"/>
        <v/>
      </c>
      <c r="K182" s="66" t="str">
        <f t="shared" si="39"/>
        <v/>
      </c>
      <c r="L182" s="66" t="str">
        <f t="shared" si="40"/>
        <v/>
      </c>
      <c r="M182" s="66" t="str">
        <f t="shared" si="41"/>
        <v/>
      </c>
      <c r="N182" s="66" t="str">
        <f t="shared" si="42"/>
        <v>Insufficient Information</v>
      </c>
      <c r="O182" s="66" t="str">
        <f t="shared" si="43"/>
        <v>Insufficient Information</v>
      </c>
      <c r="P182" s="63" t="str">
        <f>IF(AND(J182&lt;&gt;"",J182&lt;=10),CRFs!$C$3,"")</f>
        <v/>
      </c>
      <c r="Q182" s="63" t="str">
        <f>IF(AND(J182&lt;&gt;"",J182&gt;=6,J182&lt;=15),CRFs!$C$4,"")</f>
        <v/>
      </c>
      <c r="R182" s="63" t="str">
        <f>IF(AND(J182&lt;&gt;"",J182&gt;=11,J182&lt;=20),CRFs!$C$5,"")</f>
        <v/>
      </c>
      <c r="S182" s="63" t="str">
        <f>IF(AND(J182&lt;&gt;"",J182&gt;=16,J182&lt;=25),CRFs!$C$6,"")</f>
        <v/>
      </c>
      <c r="T182" s="63" t="str">
        <f>IF(AND(J182&lt;&gt;"",J182&gt;=21),CRFs!$C$7,"")</f>
        <v/>
      </c>
      <c r="U182" s="63" t="str">
        <f>IF(AND(J182&lt;&gt;"",J182&gt;25),CRFs!$C$8,"")</f>
        <v/>
      </c>
      <c r="V182" s="63" t="str">
        <f>IF($N182="Yes",CRFs!$C$9,"")</f>
        <v/>
      </c>
      <c r="W182" s="63" t="str">
        <f>IF($O182="Yes",CRFs!$C$10,"")</f>
        <v/>
      </c>
      <c r="X182" s="63" t="s">
        <v>37</v>
      </c>
      <c r="Y182" s="63" t="str">
        <f>IFERROR(INDEX($P182:$W182,_xlfn.AGGREGATE(15,6,(COLUMN($P182:$W182)-COLUMN($P182)+1)/($P182:$W182&lt;&gt;""),COLUMNS($Y182:Y182))),"")</f>
        <v/>
      </c>
      <c r="Z182" s="63" t="str">
        <f>IFERROR(INDEX($P182:$W182,_xlfn.AGGREGATE(15,6,(COLUMN($P182:$W182)-COLUMN($P182)+1)/($P182:$W182&lt;&gt;""),COLUMNS($Y182:Z182))),"")</f>
        <v/>
      </c>
      <c r="AA182" s="63" t="str">
        <f>IFERROR(INDEX($P182:$W182,_xlfn.AGGREGATE(15,6,(COLUMN($P182:$W182)-COLUMN($P182)+1)/($P182:$W182&lt;&gt;""),COLUMNS($Y182:AA182))),"")</f>
        <v/>
      </c>
      <c r="AB182" s="63" t="str">
        <f>IFERROR(INDEX($P182:$W182,_xlfn.AGGREGATE(15,6,(COLUMN($P182:$W182)-COLUMN($P182)+1)/($P182:$W182&lt;&gt;""),COLUMNS($Y182:AB182))),"")</f>
        <v/>
      </c>
      <c r="AC182" s="86" t="s">
        <v>37</v>
      </c>
      <c r="AD182" s="67">
        <f>IFERROR(IF(LEFT(AE182,4)*1&lt;2022,VLOOKUP(AC182,CRFs!$C$3:$D$10,2,FALSE),IF(LEFT(AE182,4)*1&gt;=2022,VLOOKUP(AC182,CRFs!$C$3:$J$10,2+MATCH(AE182,CRFs!$E$2:$J$2,0),FALSE))),0)</f>
        <v>0</v>
      </c>
      <c r="AE182" s="66" t="str">
        <f t="shared" si="44"/>
        <v/>
      </c>
      <c r="AF182" s="66" t="str">
        <f t="shared" si="45"/>
        <v/>
      </c>
      <c r="AG182" s="68">
        <f t="shared" si="46"/>
        <v>0</v>
      </c>
      <c r="AH182" s="119" t="str">
        <f t="shared" si="47"/>
        <v/>
      </c>
      <c r="AI182" s="74"/>
    </row>
    <row r="183" spans="2:35" ht="16.2" hidden="1" customHeight="1" x14ac:dyDescent="0.25">
      <c r="B183" s="85" t="s">
        <v>259</v>
      </c>
      <c r="C183" s="87"/>
      <c r="D183" s="88"/>
      <c r="E183" s="87"/>
      <c r="F183" s="86" t="s">
        <v>37</v>
      </c>
      <c r="G183" s="86" t="s">
        <v>37</v>
      </c>
      <c r="H183" s="86" t="s">
        <v>37</v>
      </c>
      <c r="I183" s="66" t="str">
        <f t="shared" si="37"/>
        <v/>
      </c>
      <c r="J183" s="66" t="str">
        <f t="shared" si="38"/>
        <v/>
      </c>
      <c r="K183" s="66" t="str">
        <f t="shared" si="39"/>
        <v/>
      </c>
      <c r="L183" s="66" t="str">
        <f t="shared" si="40"/>
        <v/>
      </c>
      <c r="M183" s="66" t="str">
        <f t="shared" si="41"/>
        <v/>
      </c>
      <c r="N183" s="66" t="str">
        <f t="shared" si="42"/>
        <v>Insufficient Information</v>
      </c>
      <c r="O183" s="66" t="str">
        <f t="shared" si="43"/>
        <v>Insufficient Information</v>
      </c>
      <c r="P183" s="63" t="str">
        <f>IF(AND(J183&lt;&gt;"",J183&lt;=10),CRFs!$C$3,"")</f>
        <v/>
      </c>
      <c r="Q183" s="63" t="str">
        <f>IF(AND(J183&lt;&gt;"",J183&gt;=6,J183&lt;=15),CRFs!$C$4,"")</f>
        <v/>
      </c>
      <c r="R183" s="63" t="str">
        <f>IF(AND(J183&lt;&gt;"",J183&gt;=11,J183&lt;=20),CRFs!$C$5,"")</f>
        <v/>
      </c>
      <c r="S183" s="63" t="str">
        <f>IF(AND(J183&lt;&gt;"",J183&gt;=16,J183&lt;=25),CRFs!$C$6,"")</f>
        <v/>
      </c>
      <c r="T183" s="63" t="str">
        <f>IF(AND(J183&lt;&gt;"",J183&gt;=21),CRFs!$C$7,"")</f>
        <v/>
      </c>
      <c r="U183" s="63" t="str">
        <f>IF(AND(J183&lt;&gt;"",J183&gt;25),CRFs!$C$8,"")</f>
        <v/>
      </c>
      <c r="V183" s="63" t="str">
        <f>IF($N183="Yes",CRFs!$C$9,"")</f>
        <v/>
      </c>
      <c r="W183" s="63" t="str">
        <f>IF($O183="Yes",CRFs!$C$10,"")</f>
        <v/>
      </c>
      <c r="X183" s="63" t="s">
        <v>37</v>
      </c>
      <c r="Y183" s="63" t="str">
        <f>IFERROR(INDEX($P183:$W183,_xlfn.AGGREGATE(15,6,(COLUMN($P183:$W183)-COLUMN($P183)+1)/($P183:$W183&lt;&gt;""),COLUMNS($Y183:Y183))),"")</f>
        <v/>
      </c>
      <c r="Z183" s="63" t="str">
        <f>IFERROR(INDEX($P183:$W183,_xlfn.AGGREGATE(15,6,(COLUMN($P183:$W183)-COLUMN($P183)+1)/($P183:$W183&lt;&gt;""),COLUMNS($Y183:Z183))),"")</f>
        <v/>
      </c>
      <c r="AA183" s="63" t="str">
        <f>IFERROR(INDEX($P183:$W183,_xlfn.AGGREGATE(15,6,(COLUMN($P183:$W183)-COLUMN($P183)+1)/($P183:$W183&lt;&gt;""),COLUMNS($Y183:AA183))),"")</f>
        <v/>
      </c>
      <c r="AB183" s="63" t="str">
        <f>IFERROR(INDEX($P183:$W183,_xlfn.AGGREGATE(15,6,(COLUMN($P183:$W183)-COLUMN($P183)+1)/($P183:$W183&lt;&gt;""),COLUMNS($Y183:AB183))),"")</f>
        <v/>
      </c>
      <c r="AC183" s="86" t="s">
        <v>37</v>
      </c>
      <c r="AD183" s="67">
        <f>IFERROR(IF(LEFT(AE183,4)*1&lt;2022,VLOOKUP(AC183,CRFs!$C$3:$D$10,2,FALSE),IF(LEFT(AE183,4)*1&gt;=2022,VLOOKUP(AC183,CRFs!$C$3:$J$10,2+MATCH(AE183,CRFs!$E$2:$J$2,0),FALSE))),0)</f>
        <v>0</v>
      </c>
      <c r="AE183" s="66" t="str">
        <f t="shared" si="44"/>
        <v/>
      </c>
      <c r="AF183" s="66" t="str">
        <f t="shared" si="45"/>
        <v/>
      </c>
      <c r="AG183" s="68">
        <f t="shared" si="46"/>
        <v>0</v>
      </c>
      <c r="AH183" s="119" t="str">
        <f t="shared" si="47"/>
        <v/>
      </c>
      <c r="AI183" s="74"/>
    </row>
    <row r="184" spans="2:35" ht="16.2" hidden="1" customHeight="1" x14ac:dyDescent="0.25">
      <c r="B184" s="85" t="s">
        <v>260</v>
      </c>
      <c r="C184" s="87"/>
      <c r="D184" s="88"/>
      <c r="E184" s="87"/>
      <c r="F184" s="86" t="s">
        <v>37</v>
      </c>
      <c r="G184" s="86" t="s">
        <v>37</v>
      </c>
      <c r="H184" s="86" t="s">
        <v>37</v>
      </c>
      <c r="I184" s="66" t="str">
        <f t="shared" si="37"/>
        <v/>
      </c>
      <c r="J184" s="66" t="str">
        <f t="shared" si="38"/>
        <v/>
      </c>
      <c r="K184" s="66" t="str">
        <f t="shared" si="39"/>
        <v/>
      </c>
      <c r="L184" s="66" t="str">
        <f t="shared" si="40"/>
        <v/>
      </c>
      <c r="M184" s="66" t="str">
        <f t="shared" si="41"/>
        <v/>
      </c>
      <c r="N184" s="66" t="str">
        <f t="shared" si="42"/>
        <v>Insufficient Information</v>
      </c>
      <c r="O184" s="66" t="str">
        <f t="shared" si="43"/>
        <v>Insufficient Information</v>
      </c>
      <c r="P184" s="63" t="str">
        <f>IF(AND(J184&lt;&gt;"",J184&lt;=10),CRFs!$C$3,"")</f>
        <v/>
      </c>
      <c r="Q184" s="63" t="str">
        <f>IF(AND(J184&lt;&gt;"",J184&gt;=6,J184&lt;=15),CRFs!$C$4,"")</f>
        <v/>
      </c>
      <c r="R184" s="63" t="str">
        <f>IF(AND(J184&lt;&gt;"",J184&gt;=11,J184&lt;=20),CRFs!$C$5,"")</f>
        <v/>
      </c>
      <c r="S184" s="63" t="str">
        <f>IF(AND(J184&lt;&gt;"",J184&gt;=16,J184&lt;=25),CRFs!$C$6,"")</f>
        <v/>
      </c>
      <c r="T184" s="63" t="str">
        <f>IF(AND(J184&lt;&gt;"",J184&gt;=21),CRFs!$C$7,"")</f>
        <v/>
      </c>
      <c r="U184" s="63" t="str">
        <f>IF(AND(J184&lt;&gt;"",J184&gt;25),CRFs!$C$8,"")</f>
        <v/>
      </c>
      <c r="V184" s="63" t="str">
        <f>IF($N184="Yes",CRFs!$C$9,"")</f>
        <v/>
      </c>
      <c r="W184" s="63" t="str">
        <f>IF($O184="Yes",CRFs!$C$10,"")</f>
        <v/>
      </c>
      <c r="X184" s="63" t="s">
        <v>37</v>
      </c>
      <c r="Y184" s="63" t="str">
        <f>IFERROR(INDEX($P184:$W184,_xlfn.AGGREGATE(15,6,(COLUMN($P184:$W184)-COLUMN($P184)+1)/($P184:$W184&lt;&gt;""),COLUMNS($Y184:Y184))),"")</f>
        <v/>
      </c>
      <c r="Z184" s="63" t="str">
        <f>IFERROR(INDEX($P184:$W184,_xlfn.AGGREGATE(15,6,(COLUMN($P184:$W184)-COLUMN($P184)+1)/($P184:$W184&lt;&gt;""),COLUMNS($Y184:Z184))),"")</f>
        <v/>
      </c>
      <c r="AA184" s="63" t="str">
        <f>IFERROR(INDEX($P184:$W184,_xlfn.AGGREGATE(15,6,(COLUMN($P184:$W184)-COLUMN($P184)+1)/($P184:$W184&lt;&gt;""),COLUMNS($Y184:AA184))),"")</f>
        <v/>
      </c>
      <c r="AB184" s="63" t="str">
        <f>IFERROR(INDEX($P184:$W184,_xlfn.AGGREGATE(15,6,(COLUMN($P184:$W184)-COLUMN($P184)+1)/($P184:$W184&lt;&gt;""),COLUMNS($Y184:AB184))),"")</f>
        <v/>
      </c>
      <c r="AC184" s="86" t="s">
        <v>37</v>
      </c>
      <c r="AD184" s="67">
        <f>IFERROR(IF(LEFT(AE184,4)*1&lt;2022,VLOOKUP(AC184,CRFs!$C$3:$D$10,2,FALSE),IF(LEFT(AE184,4)*1&gt;=2022,VLOOKUP(AC184,CRFs!$C$3:$J$10,2+MATCH(AE184,CRFs!$E$2:$J$2,0),FALSE))),0)</f>
        <v>0</v>
      </c>
      <c r="AE184" s="66" t="str">
        <f t="shared" si="44"/>
        <v/>
      </c>
      <c r="AF184" s="66" t="str">
        <f t="shared" si="45"/>
        <v/>
      </c>
      <c r="AG184" s="68">
        <f t="shared" si="46"/>
        <v>0</v>
      </c>
      <c r="AH184" s="119" t="str">
        <f t="shared" si="47"/>
        <v/>
      </c>
      <c r="AI184" s="74"/>
    </row>
    <row r="185" spans="2:35" ht="16.2" hidden="1" customHeight="1" x14ac:dyDescent="0.25">
      <c r="B185" s="85" t="s">
        <v>261</v>
      </c>
      <c r="C185" s="87"/>
      <c r="D185" s="88"/>
      <c r="E185" s="87"/>
      <c r="F185" s="86" t="s">
        <v>37</v>
      </c>
      <c r="G185" s="86" t="s">
        <v>37</v>
      </c>
      <c r="H185" s="86" t="s">
        <v>37</v>
      </c>
      <c r="I185" s="66" t="str">
        <f t="shared" si="37"/>
        <v/>
      </c>
      <c r="J185" s="66" t="str">
        <f t="shared" si="38"/>
        <v/>
      </c>
      <c r="K185" s="66" t="str">
        <f t="shared" si="39"/>
        <v/>
      </c>
      <c r="L185" s="66" t="str">
        <f t="shared" si="40"/>
        <v/>
      </c>
      <c r="M185" s="66" t="str">
        <f t="shared" si="41"/>
        <v/>
      </c>
      <c r="N185" s="66" t="str">
        <f t="shared" si="42"/>
        <v>Insufficient Information</v>
      </c>
      <c r="O185" s="66" t="str">
        <f t="shared" si="43"/>
        <v>Insufficient Information</v>
      </c>
      <c r="P185" s="63" t="str">
        <f>IF(AND(J185&lt;&gt;"",J185&lt;=10),CRFs!$C$3,"")</f>
        <v/>
      </c>
      <c r="Q185" s="63" t="str">
        <f>IF(AND(J185&lt;&gt;"",J185&gt;=6,J185&lt;=15),CRFs!$C$4,"")</f>
        <v/>
      </c>
      <c r="R185" s="63" t="str">
        <f>IF(AND(J185&lt;&gt;"",J185&gt;=11,J185&lt;=20),CRFs!$C$5,"")</f>
        <v/>
      </c>
      <c r="S185" s="63" t="str">
        <f>IF(AND(J185&lt;&gt;"",J185&gt;=16,J185&lt;=25),CRFs!$C$6,"")</f>
        <v/>
      </c>
      <c r="T185" s="63" t="str">
        <f>IF(AND(J185&lt;&gt;"",J185&gt;=21),CRFs!$C$7,"")</f>
        <v/>
      </c>
      <c r="U185" s="63" t="str">
        <f>IF(AND(J185&lt;&gt;"",J185&gt;25),CRFs!$C$8,"")</f>
        <v/>
      </c>
      <c r="V185" s="63" t="str">
        <f>IF($N185="Yes",CRFs!$C$9,"")</f>
        <v/>
      </c>
      <c r="W185" s="63" t="str">
        <f>IF($O185="Yes",CRFs!$C$10,"")</f>
        <v/>
      </c>
      <c r="X185" s="63" t="s">
        <v>37</v>
      </c>
      <c r="Y185" s="63" t="str">
        <f>IFERROR(INDEX($P185:$W185,_xlfn.AGGREGATE(15,6,(COLUMN($P185:$W185)-COLUMN($P185)+1)/($P185:$W185&lt;&gt;""),COLUMNS($Y185:Y185))),"")</f>
        <v/>
      </c>
      <c r="Z185" s="63" t="str">
        <f>IFERROR(INDEX($P185:$W185,_xlfn.AGGREGATE(15,6,(COLUMN($P185:$W185)-COLUMN($P185)+1)/($P185:$W185&lt;&gt;""),COLUMNS($Y185:Z185))),"")</f>
        <v/>
      </c>
      <c r="AA185" s="63" t="str">
        <f>IFERROR(INDEX($P185:$W185,_xlfn.AGGREGATE(15,6,(COLUMN($P185:$W185)-COLUMN($P185)+1)/($P185:$W185&lt;&gt;""),COLUMNS($Y185:AA185))),"")</f>
        <v/>
      </c>
      <c r="AB185" s="63" t="str">
        <f>IFERROR(INDEX($P185:$W185,_xlfn.AGGREGATE(15,6,(COLUMN($P185:$W185)-COLUMN($P185)+1)/($P185:$W185&lt;&gt;""),COLUMNS($Y185:AB185))),"")</f>
        <v/>
      </c>
      <c r="AC185" s="86" t="s">
        <v>37</v>
      </c>
      <c r="AD185" s="67">
        <f>IFERROR(IF(LEFT(AE185,4)*1&lt;2022,VLOOKUP(AC185,CRFs!$C$3:$D$10,2,FALSE),IF(LEFT(AE185,4)*1&gt;=2022,VLOOKUP(AC185,CRFs!$C$3:$J$10,2+MATCH(AE185,CRFs!$E$2:$J$2,0),FALSE))),0)</f>
        <v>0</v>
      </c>
      <c r="AE185" s="66" t="str">
        <f t="shared" si="44"/>
        <v/>
      </c>
      <c r="AF185" s="66" t="str">
        <f t="shared" si="45"/>
        <v/>
      </c>
      <c r="AG185" s="68">
        <f t="shared" si="46"/>
        <v>0</v>
      </c>
      <c r="AH185" s="119" t="str">
        <f t="shared" si="47"/>
        <v/>
      </c>
      <c r="AI185" s="74"/>
    </row>
    <row r="186" spans="2:35" ht="16.2" hidden="1" customHeight="1" x14ac:dyDescent="0.25">
      <c r="B186" s="85" t="s">
        <v>262</v>
      </c>
      <c r="C186" s="87"/>
      <c r="D186" s="88"/>
      <c r="E186" s="87"/>
      <c r="F186" s="86" t="s">
        <v>37</v>
      </c>
      <c r="G186" s="86" t="s">
        <v>37</v>
      </c>
      <c r="H186" s="86" t="s">
        <v>37</v>
      </c>
      <c r="I186" s="66" t="str">
        <f t="shared" si="37"/>
        <v/>
      </c>
      <c r="J186" s="66" t="str">
        <f t="shared" si="38"/>
        <v/>
      </c>
      <c r="K186" s="66" t="str">
        <f t="shared" si="39"/>
        <v/>
      </c>
      <c r="L186" s="66" t="str">
        <f t="shared" si="40"/>
        <v/>
      </c>
      <c r="M186" s="66" t="str">
        <f t="shared" si="41"/>
        <v/>
      </c>
      <c r="N186" s="66" t="str">
        <f t="shared" si="42"/>
        <v>Insufficient Information</v>
      </c>
      <c r="O186" s="66" t="str">
        <f t="shared" si="43"/>
        <v>Insufficient Information</v>
      </c>
      <c r="P186" s="63" t="str">
        <f>IF(AND(J186&lt;&gt;"",J186&lt;=10),CRFs!$C$3,"")</f>
        <v/>
      </c>
      <c r="Q186" s="63" t="str">
        <f>IF(AND(J186&lt;&gt;"",J186&gt;=6,J186&lt;=15),CRFs!$C$4,"")</f>
        <v/>
      </c>
      <c r="R186" s="63" t="str">
        <f>IF(AND(J186&lt;&gt;"",J186&gt;=11,J186&lt;=20),CRFs!$C$5,"")</f>
        <v/>
      </c>
      <c r="S186" s="63" t="str">
        <f>IF(AND(J186&lt;&gt;"",J186&gt;=16,J186&lt;=25),CRFs!$C$6,"")</f>
        <v/>
      </c>
      <c r="T186" s="63" t="str">
        <f>IF(AND(J186&lt;&gt;"",J186&gt;=21),CRFs!$C$7,"")</f>
        <v/>
      </c>
      <c r="U186" s="63" t="str">
        <f>IF(AND(J186&lt;&gt;"",J186&gt;25),CRFs!$C$8,"")</f>
        <v/>
      </c>
      <c r="V186" s="63" t="str">
        <f>IF($N186="Yes",CRFs!$C$9,"")</f>
        <v/>
      </c>
      <c r="W186" s="63" t="str">
        <f>IF($O186="Yes",CRFs!$C$10,"")</f>
        <v/>
      </c>
      <c r="X186" s="63" t="s">
        <v>37</v>
      </c>
      <c r="Y186" s="63" t="str">
        <f>IFERROR(INDEX($P186:$W186,_xlfn.AGGREGATE(15,6,(COLUMN($P186:$W186)-COLUMN($P186)+1)/($P186:$W186&lt;&gt;""),COLUMNS($Y186:Y186))),"")</f>
        <v/>
      </c>
      <c r="Z186" s="63" t="str">
        <f>IFERROR(INDEX($P186:$W186,_xlfn.AGGREGATE(15,6,(COLUMN($P186:$W186)-COLUMN($P186)+1)/($P186:$W186&lt;&gt;""),COLUMNS($Y186:Z186))),"")</f>
        <v/>
      </c>
      <c r="AA186" s="63" t="str">
        <f>IFERROR(INDEX($P186:$W186,_xlfn.AGGREGATE(15,6,(COLUMN($P186:$W186)-COLUMN($P186)+1)/($P186:$W186&lt;&gt;""),COLUMNS($Y186:AA186))),"")</f>
        <v/>
      </c>
      <c r="AB186" s="63" t="str">
        <f>IFERROR(INDEX($P186:$W186,_xlfn.AGGREGATE(15,6,(COLUMN($P186:$W186)-COLUMN($P186)+1)/($P186:$W186&lt;&gt;""),COLUMNS($Y186:AB186))),"")</f>
        <v/>
      </c>
      <c r="AC186" s="86" t="s">
        <v>37</v>
      </c>
      <c r="AD186" s="67">
        <f>IFERROR(IF(LEFT(AE186,4)*1&lt;2022,VLOOKUP(AC186,CRFs!$C$3:$D$10,2,FALSE),IF(LEFT(AE186,4)*1&gt;=2022,VLOOKUP(AC186,CRFs!$C$3:$J$10,2+MATCH(AE186,CRFs!$E$2:$J$2,0),FALSE))),0)</f>
        <v>0</v>
      </c>
      <c r="AE186" s="66" t="str">
        <f t="shared" si="44"/>
        <v/>
      </c>
      <c r="AF186" s="66" t="str">
        <f t="shared" si="45"/>
        <v/>
      </c>
      <c r="AG186" s="68">
        <f t="shared" si="46"/>
        <v>0</v>
      </c>
      <c r="AH186" s="119" t="str">
        <f t="shared" si="47"/>
        <v/>
      </c>
      <c r="AI186" s="74"/>
    </row>
    <row r="187" spans="2:35" ht="16.2" hidden="1" customHeight="1" x14ac:dyDescent="0.25">
      <c r="B187" s="85" t="s">
        <v>263</v>
      </c>
      <c r="C187" s="87"/>
      <c r="D187" s="88"/>
      <c r="E187" s="87"/>
      <c r="F187" s="86" t="s">
        <v>37</v>
      </c>
      <c r="G187" s="86" t="s">
        <v>37</v>
      </c>
      <c r="H187" s="86" t="s">
        <v>37</v>
      </c>
      <c r="I187" s="66" t="str">
        <f t="shared" si="37"/>
        <v/>
      </c>
      <c r="J187" s="66" t="str">
        <f t="shared" si="38"/>
        <v/>
      </c>
      <c r="K187" s="66" t="str">
        <f t="shared" si="39"/>
        <v/>
      </c>
      <c r="L187" s="66" t="str">
        <f t="shared" si="40"/>
        <v/>
      </c>
      <c r="M187" s="66" t="str">
        <f t="shared" si="41"/>
        <v/>
      </c>
      <c r="N187" s="66" t="str">
        <f t="shared" si="42"/>
        <v>Insufficient Information</v>
      </c>
      <c r="O187" s="66" t="str">
        <f t="shared" si="43"/>
        <v>Insufficient Information</v>
      </c>
      <c r="P187" s="63" t="str">
        <f>IF(AND(J187&lt;&gt;"",J187&lt;=10),CRFs!$C$3,"")</f>
        <v/>
      </c>
      <c r="Q187" s="63" t="str">
        <f>IF(AND(J187&lt;&gt;"",J187&gt;=6,J187&lt;=15),CRFs!$C$4,"")</f>
        <v/>
      </c>
      <c r="R187" s="63" t="str">
        <f>IF(AND(J187&lt;&gt;"",J187&gt;=11,J187&lt;=20),CRFs!$C$5,"")</f>
        <v/>
      </c>
      <c r="S187" s="63" t="str">
        <f>IF(AND(J187&lt;&gt;"",J187&gt;=16,J187&lt;=25),CRFs!$C$6,"")</f>
        <v/>
      </c>
      <c r="T187" s="63" t="str">
        <f>IF(AND(J187&lt;&gt;"",J187&gt;=21),CRFs!$C$7,"")</f>
        <v/>
      </c>
      <c r="U187" s="63" t="str">
        <f>IF(AND(J187&lt;&gt;"",J187&gt;25),CRFs!$C$8,"")</f>
        <v/>
      </c>
      <c r="V187" s="63" t="str">
        <f>IF($N187="Yes",CRFs!$C$9,"")</f>
        <v/>
      </c>
      <c r="W187" s="63" t="str">
        <f>IF($O187="Yes",CRFs!$C$10,"")</f>
        <v/>
      </c>
      <c r="X187" s="63" t="s">
        <v>37</v>
      </c>
      <c r="Y187" s="63" t="str">
        <f>IFERROR(INDEX($P187:$W187,_xlfn.AGGREGATE(15,6,(COLUMN($P187:$W187)-COLUMN($P187)+1)/($P187:$W187&lt;&gt;""),COLUMNS($Y187:Y187))),"")</f>
        <v/>
      </c>
      <c r="Z187" s="63" t="str">
        <f>IFERROR(INDEX($P187:$W187,_xlfn.AGGREGATE(15,6,(COLUMN($P187:$W187)-COLUMN($P187)+1)/($P187:$W187&lt;&gt;""),COLUMNS($Y187:Z187))),"")</f>
        <v/>
      </c>
      <c r="AA187" s="63" t="str">
        <f>IFERROR(INDEX($P187:$W187,_xlfn.AGGREGATE(15,6,(COLUMN($P187:$W187)-COLUMN($P187)+1)/($P187:$W187&lt;&gt;""),COLUMNS($Y187:AA187))),"")</f>
        <v/>
      </c>
      <c r="AB187" s="63" t="str">
        <f>IFERROR(INDEX($P187:$W187,_xlfn.AGGREGATE(15,6,(COLUMN($P187:$W187)-COLUMN($P187)+1)/($P187:$W187&lt;&gt;""),COLUMNS($Y187:AB187))),"")</f>
        <v/>
      </c>
      <c r="AC187" s="86" t="s">
        <v>37</v>
      </c>
      <c r="AD187" s="67">
        <f>IFERROR(IF(LEFT(AE187,4)*1&lt;2022,VLOOKUP(AC187,CRFs!$C$3:$D$10,2,FALSE),IF(LEFT(AE187,4)*1&gt;=2022,VLOOKUP(AC187,CRFs!$C$3:$J$10,2+MATCH(AE187,CRFs!$E$2:$J$2,0),FALSE))),0)</f>
        <v>0</v>
      </c>
      <c r="AE187" s="66" t="str">
        <f t="shared" si="44"/>
        <v/>
      </c>
      <c r="AF187" s="66" t="str">
        <f t="shared" si="45"/>
        <v/>
      </c>
      <c r="AG187" s="68">
        <f t="shared" si="46"/>
        <v>0</v>
      </c>
      <c r="AH187" s="119" t="str">
        <f t="shared" si="47"/>
        <v/>
      </c>
      <c r="AI187" s="74"/>
    </row>
    <row r="188" spans="2:35" ht="16.2" hidden="1" customHeight="1" x14ac:dyDescent="0.25">
      <c r="B188" s="85" t="s">
        <v>264</v>
      </c>
      <c r="C188" s="87"/>
      <c r="D188" s="88"/>
      <c r="E188" s="87"/>
      <c r="F188" s="86" t="s">
        <v>37</v>
      </c>
      <c r="G188" s="86" t="s">
        <v>37</v>
      </c>
      <c r="H188" s="86" t="s">
        <v>37</v>
      </c>
      <c r="I188" s="66" t="str">
        <f t="shared" si="37"/>
        <v/>
      </c>
      <c r="J188" s="66" t="str">
        <f t="shared" si="38"/>
        <v/>
      </c>
      <c r="K188" s="66" t="str">
        <f t="shared" si="39"/>
        <v/>
      </c>
      <c r="L188" s="66" t="str">
        <f t="shared" si="40"/>
        <v/>
      </c>
      <c r="M188" s="66" t="str">
        <f t="shared" si="41"/>
        <v/>
      </c>
      <c r="N188" s="66" t="str">
        <f t="shared" si="42"/>
        <v>Insufficient Information</v>
      </c>
      <c r="O188" s="66" t="str">
        <f t="shared" si="43"/>
        <v>Insufficient Information</v>
      </c>
      <c r="P188" s="63" t="str">
        <f>IF(AND(J188&lt;&gt;"",J188&lt;=10),CRFs!$C$3,"")</f>
        <v/>
      </c>
      <c r="Q188" s="63" t="str">
        <f>IF(AND(J188&lt;&gt;"",J188&gt;=6,J188&lt;=15),CRFs!$C$4,"")</f>
        <v/>
      </c>
      <c r="R188" s="63" t="str">
        <f>IF(AND(J188&lt;&gt;"",J188&gt;=11,J188&lt;=20),CRFs!$C$5,"")</f>
        <v/>
      </c>
      <c r="S188" s="63" t="str">
        <f>IF(AND(J188&lt;&gt;"",J188&gt;=16,J188&lt;=25),CRFs!$C$6,"")</f>
        <v/>
      </c>
      <c r="T188" s="63" t="str">
        <f>IF(AND(J188&lt;&gt;"",J188&gt;=21),CRFs!$C$7,"")</f>
        <v/>
      </c>
      <c r="U188" s="63" t="str">
        <f>IF(AND(J188&lt;&gt;"",J188&gt;25),CRFs!$C$8,"")</f>
        <v/>
      </c>
      <c r="V188" s="63" t="str">
        <f>IF($N188="Yes",CRFs!$C$9,"")</f>
        <v/>
      </c>
      <c r="W188" s="63" t="str">
        <f>IF($O188="Yes",CRFs!$C$10,"")</f>
        <v/>
      </c>
      <c r="X188" s="63" t="s">
        <v>37</v>
      </c>
      <c r="Y188" s="63" t="str">
        <f>IFERROR(INDEX($P188:$W188,_xlfn.AGGREGATE(15,6,(COLUMN($P188:$W188)-COLUMN($P188)+1)/($P188:$W188&lt;&gt;""),COLUMNS($Y188:Y188))),"")</f>
        <v/>
      </c>
      <c r="Z188" s="63" t="str">
        <f>IFERROR(INDEX($P188:$W188,_xlfn.AGGREGATE(15,6,(COLUMN($P188:$W188)-COLUMN($P188)+1)/($P188:$W188&lt;&gt;""),COLUMNS($Y188:Z188))),"")</f>
        <v/>
      </c>
      <c r="AA188" s="63" t="str">
        <f>IFERROR(INDEX($P188:$W188,_xlfn.AGGREGATE(15,6,(COLUMN($P188:$W188)-COLUMN($P188)+1)/($P188:$W188&lt;&gt;""),COLUMNS($Y188:AA188))),"")</f>
        <v/>
      </c>
      <c r="AB188" s="63" t="str">
        <f>IFERROR(INDEX($P188:$W188,_xlfn.AGGREGATE(15,6,(COLUMN($P188:$W188)-COLUMN($P188)+1)/($P188:$W188&lt;&gt;""),COLUMNS($Y188:AB188))),"")</f>
        <v/>
      </c>
      <c r="AC188" s="86" t="s">
        <v>37</v>
      </c>
      <c r="AD188" s="67">
        <f>IFERROR(IF(LEFT(AE188,4)*1&lt;2022,VLOOKUP(AC188,CRFs!$C$3:$D$10,2,FALSE),IF(LEFT(AE188,4)*1&gt;=2022,VLOOKUP(AC188,CRFs!$C$3:$J$10,2+MATCH(AE188,CRFs!$E$2:$J$2,0),FALSE))),0)</f>
        <v>0</v>
      </c>
      <c r="AE188" s="66" t="str">
        <f t="shared" si="44"/>
        <v/>
      </c>
      <c r="AF188" s="66" t="str">
        <f t="shared" si="45"/>
        <v/>
      </c>
      <c r="AG188" s="68">
        <f t="shared" si="46"/>
        <v>0</v>
      </c>
      <c r="AH188" s="119" t="str">
        <f t="shared" si="47"/>
        <v/>
      </c>
      <c r="AI188" s="74"/>
    </row>
    <row r="189" spans="2:35" ht="16.2" hidden="1" customHeight="1" x14ac:dyDescent="0.25">
      <c r="B189" s="85" t="s">
        <v>265</v>
      </c>
      <c r="C189" s="87"/>
      <c r="D189" s="88"/>
      <c r="E189" s="87"/>
      <c r="F189" s="86" t="s">
        <v>37</v>
      </c>
      <c r="G189" s="86" t="s">
        <v>37</v>
      </c>
      <c r="H189" s="86" t="s">
        <v>37</v>
      </c>
      <c r="I189" s="66" t="str">
        <f t="shared" si="37"/>
        <v/>
      </c>
      <c r="J189" s="66" t="str">
        <f t="shared" si="38"/>
        <v/>
      </c>
      <c r="K189" s="66" t="str">
        <f t="shared" si="39"/>
        <v/>
      </c>
      <c r="L189" s="66" t="str">
        <f t="shared" si="40"/>
        <v/>
      </c>
      <c r="M189" s="66" t="str">
        <f t="shared" si="41"/>
        <v/>
      </c>
      <c r="N189" s="66" t="str">
        <f t="shared" si="42"/>
        <v>Insufficient Information</v>
      </c>
      <c r="O189" s="66" t="str">
        <f t="shared" si="43"/>
        <v>Insufficient Information</v>
      </c>
      <c r="P189" s="63" t="str">
        <f>IF(AND(J189&lt;&gt;"",J189&lt;=10),CRFs!$C$3,"")</f>
        <v/>
      </c>
      <c r="Q189" s="63" t="str">
        <f>IF(AND(J189&lt;&gt;"",J189&gt;=6,J189&lt;=15),CRFs!$C$4,"")</f>
        <v/>
      </c>
      <c r="R189" s="63" t="str">
        <f>IF(AND(J189&lt;&gt;"",J189&gt;=11,J189&lt;=20),CRFs!$C$5,"")</f>
        <v/>
      </c>
      <c r="S189" s="63" t="str">
        <f>IF(AND(J189&lt;&gt;"",J189&gt;=16,J189&lt;=25),CRFs!$C$6,"")</f>
        <v/>
      </c>
      <c r="T189" s="63" t="str">
        <f>IF(AND(J189&lt;&gt;"",J189&gt;=21),CRFs!$C$7,"")</f>
        <v/>
      </c>
      <c r="U189" s="63" t="str">
        <f>IF(AND(J189&lt;&gt;"",J189&gt;25),CRFs!$C$8,"")</f>
        <v/>
      </c>
      <c r="V189" s="63" t="str">
        <f>IF($N189="Yes",CRFs!$C$9,"")</f>
        <v/>
      </c>
      <c r="W189" s="63" t="str">
        <f>IF($O189="Yes",CRFs!$C$10,"")</f>
        <v/>
      </c>
      <c r="X189" s="63" t="s">
        <v>37</v>
      </c>
      <c r="Y189" s="63" t="str">
        <f>IFERROR(INDEX($P189:$W189,_xlfn.AGGREGATE(15,6,(COLUMN($P189:$W189)-COLUMN($P189)+1)/($P189:$W189&lt;&gt;""),COLUMNS($Y189:Y189))),"")</f>
        <v/>
      </c>
      <c r="Z189" s="63" t="str">
        <f>IFERROR(INDEX($P189:$W189,_xlfn.AGGREGATE(15,6,(COLUMN($P189:$W189)-COLUMN($P189)+1)/($P189:$W189&lt;&gt;""),COLUMNS($Y189:Z189))),"")</f>
        <v/>
      </c>
      <c r="AA189" s="63" t="str">
        <f>IFERROR(INDEX($P189:$W189,_xlfn.AGGREGATE(15,6,(COLUMN($P189:$W189)-COLUMN($P189)+1)/($P189:$W189&lt;&gt;""),COLUMNS($Y189:AA189))),"")</f>
        <v/>
      </c>
      <c r="AB189" s="63" t="str">
        <f>IFERROR(INDEX($P189:$W189,_xlfn.AGGREGATE(15,6,(COLUMN($P189:$W189)-COLUMN($P189)+1)/($P189:$W189&lt;&gt;""),COLUMNS($Y189:AB189))),"")</f>
        <v/>
      </c>
      <c r="AC189" s="86" t="s">
        <v>37</v>
      </c>
      <c r="AD189" s="67">
        <f>IFERROR(IF(LEFT(AE189,4)*1&lt;2022,VLOOKUP(AC189,CRFs!$C$3:$D$10,2,FALSE),IF(LEFT(AE189,4)*1&gt;=2022,VLOOKUP(AC189,CRFs!$C$3:$J$10,2+MATCH(AE189,CRFs!$E$2:$J$2,0),FALSE))),0)</f>
        <v>0</v>
      </c>
      <c r="AE189" s="66" t="str">
        <f t="shared" si="44"/>
        <v/>
      </c>
      <c r="AF189" s="66" t="str">
        <f t="shared" si="45"/>
        <v/>
      </c>
      <c r="AG189" s="68">
        <f t="shared" si="46"/>
        <v>0</v>
      </c>
      <c r="AH189" s="119" t="str">
        <f t="shared" si="47"/>
        <v/>
      </c>
      <c r="AI189" s="74"/>
    </row>
    <row r="190" spans="2:35" ht="16.2" hidden="1" customHeight="1" x14ac:dyDescent="0.25">
      <c r="B190" s="85" t="s">
        <v>266</v>
      </c>
      <c r="C190" s="87"/>
      <c r="D190" s="88"/>
      <c r="E190" s="87"/>
      <c r="F190" s="86" t="s">
        <v>37</v>
      </c>
      <c r="G190" s="86" t="s">
        <v>37</v>
      </c>
      <c r="H190" s="86" t="s">
        <v>37</v>
      </c>
      <c r="I190" s="66" t="str">
        <f t="shared" si="37"/>
        <v/>
      </c>
      <c r="J190" s="66" t="str">
        <f t="shared" si="38"/>
        <v/>
      </c>
      <c r="K190" s="66" t="str">
        <f t="shared" si="39"/>
        <v/>
      </c>
      <c r="L190" s="66" t="str">
        <f t="shared" si="40"/>
        <v/>
      </c>
      <c r="M190" s="66" t="str">
        <f t="shared" si="41"/>
        <v/>
      </c>
      <c r="N190" s="66" t="str">
        <f t="shared" si="42"/>
        <v>Insufficient Information</v>
      </c>
      <c r="O190" s="66" t="str">
        <f t="shared" si="43"/>
        <v>Insufficient Information</v>
      </c>
      <c r="P190" s="63" t="str">
        <f>IF(AND(J190&lt;&gt;"",J190&lt;=10),CRFs!$C$3,"")</f>
        <v/>
      </c>
      <c r="Q190" s="63" t="str">
        <f>IF(AND(J190&lt;&gt;"",J190&gt;=6,J190&lt;=15),CRFs!$C$4,"")</f>
        <v/>
      </c>
      <c r="R190" s="63" t="str">
        <f>IF(AND(J190&lt;&gt;"",J190&gt;=11,J190&lt;=20),CRFs!$C$5,"")</f>
        <v/>
      </c>
      <c r="S190" s="63" t="str">
        <f>IF(AND(J190&lt;&gt;"",J190&gt;=16,J190&lt;=25),CRFs!$C$6,"")</f>
        <v/>
      </c>
      <c r="T190" s="63" t="str">
        <f>IF(AND(J190&lt;&gt;"",J190&gt;=21),CRFs!$C$7,"")</f>
        <v/>
      </c>
      <c r="U190" s="63" t="str">
        <f>IF(AND(J190&lt;&gt;"",J190&gt;25),CRFs!$C$8,"")</f>
        <v/>
      </c>
      <c r="V190" s="63" t="str">
        <f>IF($N190="Yes",CRFs!$C$9,"")</f>
        <v/>
      </c>
      <c r="W190" s="63" t="str">
        <f>IF($O190="Yes",CRFs!$C$10,"")</f>
        <v/>
      </c>
      <c r="X190" s="63" t="s">
        <v>37</v>
      </c>
      <c r="Y190" s="63" t="str">
        <f>IFERROR(INDEX($P190:$W190,_xlfn.AGGREGATE(15,6,(COLUMN($P190:$W190)-COLUMN($P190)+1)/($P190:$W190&lt;&gt;""),COLUMNS($Y190:Y190))),"")</f>
        <v/>
      </c>
      <c r="Z190" s="63" t="str">
        <f>IFERROR(INDEX($P190:$W190,_xlfn.AGGREGATE(15,6,(COLUMN($P190:$W190)-COLUMN($P190)+1)/($P190:$W190&lt;&gt;""),COLUMNS($Y190:Z190))),"")</f>
        <v/>
      </c>
      <c r="AA190" s="63" t="str">
        <f>IFERROR(INDEX($P190:$W190,_xlfn.AGGREGATE(15,6,(COLUMN($P190:$W190)-COLUMN($P190)+1)/($P190:$W190&lt;&gt;""),COLUMNS($Y190:AA190))),"")</f>
        <v/>
      </c>
      <c r="AB190" s="63" t="str">
        <f>IFERROR(INDEX($P190:$W190,_xlfn.AGGREGATE(15,6,(COLUMN($P190:$W190)-COLUMN($P190)+1)/($P190:$W190&lt;&gt;""),COLUMNS($Y190:AB190))),"")</f>
        <v/>
      </c>
      <c r="AC190" s="86" t="s">
        <v>37</v>
      </c>
      <c r="AD190" s="67">
        <f>IFERROR(IF(LEFT(AE190,4)*1&lt;2022,VLOOKUP(AC190,CRFs!$C$3:$D$10,2,FALSE),IF(LEFT(AE190,4)*1&gt;=2022,VLOOKUP(AC190,CRFs!$C$3:$J$10,2+MATCH(AE190,CRFs!$E$2:$J$2,0),FALSE))),0)</f>
        <v>0</v>
      </c>
      <c r="AE190" s="66" t="str">
        <f t="shared" si="44"/>
        <v/>
      </c>
      <c r="AF190" s="66" t="str">
        <f t="shared" si="45"/>
        <v/>
      </c>
      <c r="AG190" s="68">
        <f t="shared" si="46"/>
        <v>0</v>
      </c>
      <c r="AH190" s="119" t="str">
        <f t="shared" si="47"/>
        <v/>
      </c>
      <c r="AI190" s="74"/>
    </row>
    <row r="191" spans="2:35" ht="16.2" hidden="1" customHeight="1" x14ac:dyDescent="0.25">
      <c r="B191" s="85" t="s">
        <v>267</v>
      </c>
      <c r="C191" s="87"/>
      <c r="D191" s="88"/>
      <c r="E191" s="87"/>
      <c r="F191" s="86" t="s">
        <v>37</v>
      </c>
      <c r="G191" s="86" t="s">
        <v>37</v>
      </c>
      <c r="H191" s="86" t="s">
        <v>37</v>
      </c>
      <c r="I191" s="66" t="str">
        <f t="shared" si="37"/>
        <v/>
      </c>
      <c r="J191" s="66" t="str">
        <f t="shared" si="38"/>
        <v/>
      </c>
      <c r="K191" s="66" t="str">
        <f t="shared" si="39"/>
        <v/>
      </c>
      <c r="L191" s="66" t="str">
        <f t="shared" si="40"/>
        <v/>
      </c>
      <c r="M191" s="66" t="str">
        <f t="shared" si="41"/>
        <v/>
      </c>
      <c r="N191" s="66" t="str">
        <f t="shared" si="42"/>
        <v>Insufficient Information</v>
      </c>
      <c r="O191" s="66" t="str">
        <f t="shared" si="43"/>
        <v>Insufficient Information</v>
      </c>
      <c r="P191" s="63" t="str">
        <f>IF(AND(J191&lt;&gt;"",J191&lt;=10),CRFs!$C$3,"")</f>
        <v/>
      </c>
      <c r="Q191" s="63" t="str">
        <f>IF(AND(J191&lt;&gt;"",J191&gt;=6,J191&lt;=15),CRFs!$C$4,"")</f>
        <v/>
      </c>
      <c r="R191" s="63" t="str">
        <f>IF(AND(J191&lt;&gt;"",J191&gt;=11,J191&lt;=20),CRFs!$C$5,"")</f>
        <v/>
      </c>
      <c r="S191" s="63" t="str">
        <f>IF(AND(J191&lt;&gt;"",J191&gt;=16,J191&lt;=25),CRFs!$C$6,"")</f>
        <v/>
      </c>
      <c r="T191" s="63" t="str">
        <f>IF(AND(J191&lt;&gt;"",J191&gt;=21),CRFs!$C$7,"")</f>
        <v/>
      </c>
      <c r="U191" s="63" t="str">
        <f>IF(AND(J191&lt;&gt;"",J191&gt;25),CRFs!$C$8,"")</f>
        <v/>
      </c>
      <c r="V191" s="63" t="str">
        <f>IF($N191="Yes",CRFs!$C$9,"")</f>
        <v/>
      </c>
      <c r="W191" s="63" t="str">
        <f>IF($O191="Yes",CRFs!$C$10,"")</f>
        <v/>
      </c>
      <c r="X191" s="63" t="s">
        <v>37</v>
      </c>
      <c r="Y191" s="63" t="str">
        <f>IFERROR(INDEX($P191:$W191,_xlfn.AGGREGATE(15,6,(COLUMN($P191:$W191)-COLUMN($P191)+1)/($P191:$W191&lt;&gt;""),COLUMNS($Y191:Y191))),"")</f>
        <v/>
      </c>
      <c r="Z191" s="63" t="str">
        <f>IFERROR(INDEX($P191:$W191,_xlfn.AGGREGATE(15,6,(COLUMN($P191:$W191)-COLUMN($P191)+1)/($P191:$W191&lt;&gt;""),COLUMNS($Y191:Z191))),"")</f>
        <v/>
      </c>
      <c r="AA191" s="63" t="str">
        <f>IFERROR(INDEX($P191:$W191,_xlfn.AGGREGATE(15,6,(COLUMN($P191:$W191)-COLUMN($P191)+1)/($P191:$W191&lt;&gt;""),COLUMNS($Y191:AA191))),"")</f>
        <v/>
      </c>
      <c r="AB191" s="63" t="str">
        <f>IFERROR(INDEX($P191:$W191,_xlfn.AGGREGATE(15,6,(COLUMN($P191:$W191)-COLUMN($P191)+1)/($P191:$W191&lt;&gt;""),COLUMNS($Y191:AB191))),"")</f>
        <v/>
      </c>
      <c r="AC191" s="86" t="s">
        <v>37</v>
      </c>
      <c r="AD191" s="67">
        <f>IFERROR(IF(LEFT(AE191,4)*1&lt;2022,VLOOKUP(AC191,CRFs!$C$3:$D$10,2,FALSE),IF(LEFT(AE191,4)*1&gt;=2022,VLOOKUP(AC191,CRFs!$C$3:$J$10,2+MATCH(AE191,CRFs!$E$2:$J$2,0),FALSE))),0)</f>
        <v>0</v>
      </c>
      <c r="AE191" s="66" t="str">
        <f t="shared" si="44"/>
        <v/>
      </c>
      <c r="AF191" s="66" t="str">
        <f t="shared" si="45"/>
        <v/>
      </c>
      <c r="AG191" s="68">
        <f t="shared" si="46"/>
        <v>0</v>
      </c>
      <c r="AH191" s="119" t="str">
        <f t="shared" si="47"/>
        <v/>
      </c>
      <c r="AI191" s="74"/>
    </row>
    <row r="192" spans="2:35" ht="16.2" hidden="1" customHeight="1" x14ac:dyDescent="0.25">
      <c r="B192" s="85" t="s">
        <v>268</v>
      </c>
      <c r="C192" s="87"/>
      <c r="D192" s="88"/>
      <c r="E192" s="87"/>
      <c r="F192" s="86" t="s">
        <v>37</v>
      </c>
      <c r="G192" s="86" t="s">
        <v>37</v>
      </c>
      <c r="H192" s="86" t="s">
        <v>37</v>
      </c>
      <c r="I192" s="66" t="str">
        <f t="shared" si="37"/>
        <v/>
      </c>
      <c r="J192" s="66" t="str">
        <f t="shared" si="38"/>
        <v/>
      </c>
      <c r="K192" s="66" t="str">
        <f t="shared" si="39"/>
        <v/>
      </c>
      <c r="L192" s="66" t="str">
        <f t="shared" si="40"/>
        <v/>
      </c>
      <c r="M192" s="66" t="str">
        <f t="shared" si="41"/>
        <v/>
      </c>
      <c r="N192" s="66" t="str">
        <f t="shared" si="42"/>
        <v>Insufficient Information</v>
      </c>
      <c r="O192" s="66" t="str">
        <f t="shared" si="43"/>
        <v>Insufficient Information</v>
      </c>
      <c r="P192" s="63" t="str">
        <f>IF(AND(J192&lt;&gt;"",J192&lt;=10),CRFs!$C$3,"")</f>
        <v/>
      </c>
      <c r="Q192" s="63" t="str">
        <f>IF(AND(J192&lt;&gt;"",J192&gt;=6,J192&lt;=15),CRFs!$C$4,"")</f>
        <v/>
      </c>
      <c r="R192" s="63" t="str">
        <f>IF(AND(J192&lt;&gt;"",J192&gt;=11,J192&lt;=20),CRFs!$C$5,"")</f>
        <v/>
      </c>
      <c r="S192" s="63" t="str">
        <f>IF(AND(J192&lt;&gt;"",J192&gt;=16,J192&lt;=25),CRFs!$C$6,"")</f>
        <v/>
      </c>
      <c r="T192" s="63" t="str">
        <f>IF(AND(J192&lt;&gt;"",J192&gt;=21),CRFs!$C$7,"")</f>
        <v/>
      </c>
      <c r="U192" s="63" t="str">
        <f>IF(AND(J192&lt;&gt;"",J192&gt;25),CRFs!$C$8,"")</f>
        <v/>
      </c>
      <c r="V192" s="63" t="str">
        <f>IF($N192="Yes",CRFs!$C$9,"")</f>
        <v/>
      </c>
      <c r="W192" s="63" t="str">
        <f>IF($O192="Yes",CRFs!$C$10,"")</f>
        <v/>
      </c>
      <c r="X192" s="63" t="s">
        <v>37</v>
      </c>
      <c r="Y192" s="63" t="str">
        <f>IFERROR(INDEX($P192:$W192,_xlfn.AGGREGATE(15,6,(COLUMN($P192:$W192)-COLUMN($P192)+1)/($P192:$W192&lt;&gt;""),COLUMNS($Y192:Y192))),"")</f>
        <v/>
      </c>
      <c r="Z192" s="63" t="str">
        <f>IFERROR(INDEX($P192:$W192,_xlfn.AGGREGATE(15,6,(COLUMN($P192:$W192)-COLUMN($P192)+1)/($P192:$W192&lt;&gt;""),COLUMNS($Y192:Z192))),"")</f>
        <v/>
      </c>
      <c r="AA192" s="63" t="str">
        <f>IFERROR(INDEX($P192:$W192,_xlfn.AGGREGATE(15,6,(COLUMN($P192:$W192)-COLUMN($P192)+1)/($P192:$W192&lt;&gt;""),COLUMNS($Y192:AA192))),"")</f>
        <v/>
      </c>
      <c r="AB192" s="63" t="str">
        <f>IFERROR(INDEX($P192:$W192,_xlfn.AGGREGATE(15,6,(COLUMN($P192:$W192)-COLUMN($P192)+1)/($P192:$W192&lt;&gt;""),COLUMNS($Y192:AB192))),"")</f>
        <v/>
      </c>
      <c r="AC192" s="86" t="s">
        <v>37</v>
      </c>
      <c r="AD192" s="67">
        <f>IFERROR(IF(LEFT(AE192,4)*1&lt;2022,VLOOKUP(AC192,CRFs!$C$3:$D$10,2,FALSE),IF(LEFT(AE192,4)*1&gt;=2022,VLOOKUP(AC192,CRFs!$C$3:$J$10,2+MATCH(AE192,CRFs!$E$2:$J$2,0),FALSE))),0)</f>
        <v>0</v>
      </c>
      <c r="AE192" s="66" t="str">
        <f t="shared" si="44"/>
        <v/>
      </c>
      <c r="AF192" s="66" t="str">
        <f t="shared" si="45"/>
        <v/>
      </c>
      <c r="AG192" s="68">
        <f t="shared" si="46"/>
        <v>0</v>
      </c>
      <c r="AH192" s="119" t="str">
        <f t="shared" si="47"/>
        <v/>
      </c>
      <c r="AI192" s="74"/>
    </row>
    <row r="193" spans="2:35" ht="16.2" hidden="1" customHeight="1" x14ac:dyDescent="0.25">
      <c r="B193" s="85" t="s">
        <v>269</v>
      </c>
      <c r="C193" s="87"/>
      <c r="D193" s="88"/>
      <c r="E193" s="87"/>
      <c r="F193" s="86" t="s">
        <v>37</v>
      </c>
      <c r="G193" s="86" t="s">
        <v>37</v>
      </c>
      <c r="H193" s="86" t="s">
        <v>37</v>
      </c>
      <c r="I193" s="66" t="str">
        <f t="shared" si="37"/>
        <v/>
      </c>
      <c r="J193" s="66" t="str">
        <f t="shared" si="38"/>
        <v/>
      </c>
      <c r="K193" s="66" t="str">
        <f t="shared" si="39"/>
        <v/>
      </c>
      <c r="L193" s="66" t="str">
        <f t="shared" si="40"/>
        <v/>
      </c>
      <c r="M193" s="66" t="str">
        <f t="shared" si="41"/>
        <v/>
      </c>
      <c r="N193" s="66" t="str">
        <f t="shared" si="42"/>
        <v>Insufficient Information</v>
      </c>
      <c r="O193" s="66" t="str">
        <f t="shared" si="43"/>
        <v>Insufficient Information</v>
      </c>
      <c r="P193" s="63" t="str">
        <f>IF(AND(J193&lt;&gt;"",J193&lt;=10),CRFs!$C$3,"")</f>
        <v/>
      </c>
      <c r="Q193" s="63" t="str">
        <f>IF(AND(J193&lt;&gt;"",J193&gt;=6,J193&lt;=15),CRFs!$C$4,"")</f>
        <v/>
      </c>
      <c r="R193" s="63" t="str">
        <f>IF(AND(J193&lt;&gt;"",J193&gt;=11,J193&lt;=20),CRFs!$C$5,"")</f>
        <v/>
      </c>
      <c r="S193" s="63" t="str">
        <f>IF(AND(J193&lt;&gt;"",J193&gt;=16,J193&lt;=25),CRFs!$C$6,"")</f>
        <v/>
      </c>
      <c r="T193" s="63" t="str">
        <f>IF(AND(J193&lt;&gt;"",J193&gt;=21),CRFs!$C$7,"")</f>
        <v/>
      </c>
      <c r="U193" s="63" t="str">
        <f>IF(AND(J193&lt;&gt;"",J193&gt;25),CRFs!$C$8,"")</f>
        <v/>
      </c>
      <c r="V193" s="63" t="str">
        <f>IF($N193="Yes",CRFs!$C$9,"")</f>
        <v/>
      </c>
      <c r="W193" s="63" t="str">
        <f>IF($O193="Yes",CRFs!$C$10,"")</f>
        <v/>
      </c>
      <c r="X193" s="63" t="s">
        <v>37</v>
      </c>
      <c r="Y193" s="63" t="str">
        <f>IFERROR(INDEX($P193:$W193,_xlfn.AGGREGATE(15,6,(COLUMN($P193:$W193)-COLUMN($P193)+1)/($P193:$W193&lt;&gt;""),COLUMNS($Y193:Y193))),"")</f>
        <v/>
      </c>
      <c r="Z193" s="63" t="str">
        <f>IFERROR(INDEX($P193:$W193,_xlfn.AGGREGATE(15,6,(COLUMN($P193:$W193)-COLUMN($P193)+1)/($P193:$W193&lt;&gt;""),COLUMNS($Y193:Z193))),"")</f>
        <v/>
      </c>
      <c r="AA193" s="63" t="str">
        <f>IFERROR(INDEX($P193:$W193,_xlfn.AGGREGATE(15,6,(COLUMN($P193:$W193)-COLUMN($P193)+1)/($P193:$W193&lt;&gt;""),COLUMNS($Y193:AA193))),"")</f>
        <v/>
      </c>
      <c r="AB193" s="63" t="str">
        <f>IFERROR(INDEX($P193:$W193,_xlfn.AGGREGATE(15,6,(COLUMN($P193:$W193)-COLUMN($P193)+1)/($P193:$W193&lt;&gt;""),COLUMNS($Y193:AB193))),"")</f>
        <v/>
      </c>
      <c r="AC193" s="86" t="s">
        <v>37</v>
      </c>
      <c r="AD193" s="67">
        <f>IFERROR(IF(LEFT(AE193,4)*1&lt;2022,VLOOKUP(AC193,CRFs!$C$3:$D$10,2,FALSE),IF(LEFT(AE193,4)*1&gt;=2022,VLOOKUP(AC193,CRFs!$C$3:$J$10,2+MATCH(AE193,CRFs!$E$2:$J$2,0),FALSE))),0)</f>
        <v>0</v>
      </c>
      <c r="AE193" s="66" t="str">
        <f t="shared" si="44"/>
        <v/>
      </c>
      <c r="AF193" s="66" t="str">
        <f t="shared" si="45"/>
        <v/>
      </c>
      <c r="AG193" s="68">
        <f t="shared" si="46"/>
        <v>0</v>
      </c>
      <c r="AH193" s="119" t="str">
        <f t="shared" si="47"/>
        <v/>
      </c>
      <c r="AI193" s="74"/>
    </row>
    <row r="194" spans="2:35" ht="16.2" hidden="1" customHeight="1" x14ac:dyDescent="0.25">
      <c r="B194" s="85" t="s">
        <v>270</v>
      </c>
      <c r="C194" s="87"/>
      <c r="D194" s="88"/>
      <c r="E194" s="87"/>
      <c r="F194" s="86" t="s">
        <v>37</v>
      </c>
      <c r="G194" s="86" t="s">
        <v>37</v>
      </c>
      <c r="H194" s="86" t="s">
        <v>37</v>
      </c>
      <c r="I194" s="66" t="str">
        <f t="shared" si="37"/>
        <v/>
      </c>
      <c r="J194" s="66" t="str">
        <f t="shared" si="38"/>
        <v/>
      </c>
      <c r="K194" s="66" t="str">
        <f t="shared" si="39"/>
        <v/>
      </c>
      <c r="L194" s="66" t="str">
        <f t="shared" si="40"/>
        <v/>
      </c>
      <c r="M194" s="66" t="str">
        <f t="shared" si="41"/>
        <v/>
      </c>
      <c r="N194" s="66" t="str">
        <f t="shared" si="42"/>
        <v>Insufficient Information</v>
      </c>
      <c r="O194" s="66" t="str">
        <f t="shared" si="43"/>
        <v>Insufficient Information</v>
      </c>
      <c r="P194" s="63" t="str">
        <f>IF(AND(J194&lt;&gt;"",J194&lt;=10),CRFs!$C$3,"")</f>
        <v/>
      </c>
      <c r="Q194" s="63" t="str">
        <f>IF(AND(J194&lt;&gt;"",J194&gt;=6,J194&lt;=15),CRFs!$C$4,"")</f>
        <v/>
      </c>
      <c r="R194" s="63" t="str">
        <f>IF(AND(J194&lt;&gt;"",J194&gt;=11,J194&lt;=20),CRFs!$C$5,"")</f>
        <v/>
      </c>
      <c r="S194" s="63" t="str">
        <f>IF(AND(J194&lt;&gt;"",J194&gt;=16,J194&lt;=25),CRFs!$C$6,"")</f>
        <v/>
      </c>
      <c r="T194" s="63" t="str">
        <f>IF(AND(J194&lt;&gt;"",J194&gt;=21),CRFs!$C$7,"")</f>
        <v/>
      </c>
      <c r="U194" s="63" t="str">
        <f>IF(AND(J194&lt;&gt;"",J194&gt;25),CRFs!$C$8,"")</f>
        <v/>
      </c>
      <c r="V194" s="63" t="str">
        <f>IF($N194="Yes",CRFs!$C$9,"")</f>
        <v/>
      </c>
      <c r="W194" s="63" t="str">
        <f>IF($O194="Yes",CRFs!$C$10,"")</f>
        <v/>
      </c>
      <c r="X194" s="63" t="s">
        <v>37</v>
      </c>
      <c r="Y194" s="63" t="str">
        <f>IFERROR(INDEX($P194:$W194,_xlfn.AGGREGATE(15,6,(COLUMN($P194:$W194)-COLUMN($P194)+1)/($P194:$W194&lt;&gt;""),COLUMNS($Y194:Y194))),"")</f>
        <v/>
      </c>
      <c r="Z194" s="63" t="str">
        <f>IFERROR(INDEX($P194:$W194,_xlfn.AGGREGATE(15,6,(COLUMN($P194:$W194)-COLUMN($P194)+1)/($P194:$W194&lt;&gt;""),COLUMNS($Y194:Z194))),"")</f>
        <v/>
      </c>
      <c r="AA194" s="63" t="str">
        <f>IFERROR(INDEX($P194:$W194,_xlfn.AGGREGATE(15,6,(COLUMN($P194:$W194)-COLUMN($P194)+1)/($P194:$W194&lt;&gt;""),COLUMNS($Y194:AA194))),"")</f>
        <v/>
      </c>
      <c r="AB194" s="63" t="str">
        <f>IFERROR(INDEX($P194:$W194,_xlfn.AGGREGATE(15,6,(COLUMN($P194:$W194)-COLUMN($P194)+1)/($P194:$W194&lt;&gt;""),COLUMNS($Y194:AB194))),"")</f>
        <v/>
      </c>
      <c r="AC194" s="86" t="s">
        <v>37</v>
      </c>
      <c r="AD194" s="67">
        <f>IFERROR(IF(LEFT(AE194,4)*1&lt;2022,VLOOKUP(AC194,CRFs!$C$3:$D$10,2,FALSE),IF(LEFT(AE194,4)*1&gt;=2022,VLOOKUP(AC194,CRFs!$C$3:$J$10,2+MATCH(AE194,CRFs!$E$2:$J$2,0),FALSE))),0)</f>
        <v>0</v>
      </c>
      <c r="AE194" s="66" t="str">
        <f t="shared" si="44"/>
        <v/>
      </c>
      <c r="AF194" s="66" t="str">
        <f t="shared" si="45"/>
        <v/>
      </c>
      <c r="AG194" s="68">
        <f t="shared" si="46"/>
        <v>0</v>
      </c>
      <c r="AH194" s="119" t="str">
        <f t="shared" si="47"/>
        <v/>
      </c>
      <c r="AI194" s="74"/>
    </row>
    <row r="195" spans="2:35" ht="16.2" hidden="1" customHeight="1" x14ac:dyDescent="0.25">
      <c r="B195" s="85" t="s">
        <v>271</v>
      </c>
      <c r="C195" s="87"/>
      <c r="D195" s="88"/>
      <c r="E195" s="87"/>
      <c r="F195" s="86" t="s">
        <v>37</v>
      </c>
      <c r="G195" s="86" t="s">
        <v>37</v>
      </c>
      <c r="H195" s="86" t="s">
        <v>37</v>
      </c>
      <c r="I195" s="66" t="str">
        <f t="shared" si="37"/>
        <v/>
      </c>
      <c r="J195" s="66" t="str">
        <f t="shared" si="38"/>
        <v/>
      </c>
      <c r="K195" s="66" t="str">
        <f t="shared" si="39"/>
        <v/>
      </c>
      <c r="L195" s="66" t="str">
        <f t="shared" si="40"/>
        <v/>
      </c>
      <c r="M195" s="66" t="str">
        <f t="shared" si="41"/>
        <v/>
      </c>
      <c r="N195" s="66" t="str">
        <f t="shared" si="42"/>
        <v>Insufficient Information</v>
      </c>
      <c r="O195" s="66" t="str">
        <f t="shared" si="43"/>
        <v>Insufficient Information</v>
      </c>
      <c r="P195" s="63" t="str">
        <f>IF(AND(J195&lt;&gt;"",J195&lt;=10),CRFs!$C$3,"")</f>
        <v/>
      </c>
      <c r="Q195" s="63" t="str">
        <f>IF(AND(J195&lt;&gt;"",J195&gt;=6,J195&lt;=15),CRFs!$C$4,"")</f>
        <v/>
      </c>
      <c r="R195" s="63" t="str">
        <f>IF(AND(J195&lt;&gt;"",J195&gt;=11,J195&lt;=20),CRFs!$C$5,"")</f>
        <v/>
      </c>
      <c r="S195" s="63" t="str">
        <f>IF(AND(J195&lt;&gt;"",J195&gt;=16,J195&lt;=25),CRFs!$C$6,"")</f>
        <v/>
      </c>
      <c r="T195" s="63" t="str">
        <f>IF(AND(J195&lt;&gt;"",J195&gt;=21),CRFs!$C$7,"")</f>
        <v/>
      </c>
      <c r="U195" s="63" t="str">
        <f>IF(AND(J195&lt;&gt;"",J195&gt;25),CRFs!$C$8,"")</f>
        <v/>
      </c>
      <c r="V195" s="63" t="str">
        <f>IF($N195="Yes",CRFs!$C$9,"")</f>
        <v/>
      </c>
      <c r="W195" s="63" t="str">
        <f>IF($O195="Yes",CRFs!$C$10,"")</f>
        <v/>
      </c>
      <c r="X195" s="63" t="s">
        <v>37</v>
      </c>
      <c r="Y195" s="63" t="str">
        <f>IFERROR(INDEX($P195:$W195,_xlfn.AGGREGATE(15,6,(COLUMN($P195:$W195)-COLUMN($P195)+1)/($P195:$W195&lt;&gt;""),COLUMNS($Y195:Y195))),"")</f>
        <v/>
      </c>
      <c r="Z195" s="63" t="str">
        <f>IFERROR(INDEX($P195:$W195,_xlfn.AGGREGATE(15,6,(COLUMN($P195:$W195)-COLUMN($P195)+1)/($P195:$W195&lt;&gt;""),COLUMNS($Y195:Z195))),"")</f>
        <v/>
      </c>
      <c r="AA195" s="63" t="str">
        <f>IFERROR(INDEX($P195:$W195,_xlfn.AGGREGATE(15,6,(COLUMN($P195:$W195)-COLUMN($P195)+1)/($P195:$W195&lt;&gt;""),COLUMNS($Y195:AA195))),"")</f>
        <v/>
      </c>
      <c r="AB195" s="63" t="str">
        <f>IFERROR(INDEX($P195:$W195,_xlfn.AGGREGATE(15,6,(COLUMN($P195:$W195)-COLUMN($P195)+1)/($P195:$W195&lt;&gt;""),COLUMNS($Y195:AB195))),"")</f>
        <v/>
      </c>
      <c r="AC195" s="86" t="s">
        <v>37</v>
      </c>
      <c r="AD195" s="67">
        <f>IFERROR(IF(LEFT(AE195,4)*1&lt;2022,VLOOKUP(AC195,CRFs!$C$3:$D$10,2,FALSE),IF(LEFT(AE195,4)*1&gt;=2022,VLOOKUP(AC195,CRFs!$C$3:$J$10,2+MATCH(AE195,CRFs!$E$2:$J$2,0),FALSE))),0)</f>
        <v>0</v>
      </c>
      <c r="AE195" s="66" t="str">
        <f t="shared" si="44"/>
        <v/>
      </c>
      <c r="AF195" s="66" t="str">
        <f t="shared" si="45"/>
        <v/>
      </c>
      <c r="AG195" s="68">
        <f t="shared" si="46"/>
        <v>0</v>
      </c>
      <c r="AH195" s="119" t="str">
        <f t="shared" si="47"/>
        <v/>
      </c>
      <c r="AI195" s="74"/>
    </row>
    <row r="196" spans="2:35" ht="16.2" hidden="1" customHeight="1" x14ac:dyDescent="0.25">
      <c r="B196" s="85" t="s">
        <v>272</v>
      </c>
      <c r="C196" s="87"/>
      <c r="D196" s="88"/>
      <c r="E196" s="87"/>
      <c r="F196" s="86" t="s">
        <v>37</v>
      </c>
      <c r="G196" s="86" t="s">
        <v>37</v>
      </c>
      <c r="H196" s="86" t="s">
        <v>37</v>
      </c>
      <c r="I196" s="66" t="str">
        <f t="shared" si="37"/>
        <v/>
      </c>
      <c r="J196" s="66" t="str">
        <f t="shared" si="38"/>
        <v/>
      </c>
      <c r="K196" s="66" t="str">
        <f t="shared" si="39"/>
        <v/>
      </c>
      <c r="L196" s="66" t="str">
        <f t="shared" si="40"/>
        <v/>
      </c>
      <c r="M196" s="66" t="str">
        <f t="shared" si="41"/>
        <v/>
      </c>
      <c r="N196" s="66" t="str">
        <f t="shared" si="42"/>
        <v>Insufficient Information</v>
      </c>
      <c r="O196" s="66" t="str">
        <f t="shared" si="43"/>
        <v>Insufficient Information</v>
      </c>
      <c r="P196" s="63" t="str">
        <f>IF(AND(J196&lt;&gt;"",J196&lt;=10),CRFs!$C$3,"")</f>
        <v/>
      </c>
      <c r="Q196" s="63" t="str">
        <f>IF(AND(J196&lt;&gt;"",J196&gt;=6,J196&lt;=15),CRFs!$C$4,"")</f>
        <v/>
      </c>
      <c r="R196" s="63" t="str">
        <f>IF(AND(J196&lt;&gt;"",J196&gt;=11,J196&lt;=20),CRFs!$C$5,"")</f>
        <v/>
      </c>
      <c r="S196" s="63" t="str">
        <f>IF(AND(J196&lt;&gt;"",J196&gt;=16,J196&lt;=25),CRFs!$C$6,"")</f>
        <v/>
      </c>
      <c r="T196" s="63" t="str">
        <f>IF(AND(J196&lt;&gt;"",J196&gt;=21),CRFs!$C$7,"")</f>
        <v/>
      </c>
      <c r="U196" s="63" t="str">
        <f>IF(AND(J196&lt;&gt;"",J196&gt;25),CRFs!$C$8,"")</f>
        <v/>
      </c>
      <c r="V196" s="63" t="str">
        <f>IF($N196="Yes",CRFs!$C$9,"")</f>
        <v/>
      </c>
      <c r="W196" s="63" t="str">
        <f>IF($O196="Yes",CRFs!$C$10,"")</f>
        <v/>
      </c>
      <c r="X196" s="63" t="s">
        <v>37</v>
      </c>
      <c r="Y196" s="63" t="str">
        <f>IFERROR(INDEX($P196:$W196,_xlfn.AGGREGATE(15,6,(COLUMN($P196:$W196)-COLUMN($P196)+1)/($P196:$W196&lt;&gt;""),COLUMNS($Y196:Y196))),"")</f>
        <v/>
      </c>
      <c r="Z196" s="63" t="str">
        <f>IFERROR(INDEX($P196:$W196,_xlfn.AGGREGATE(15,6,(COLUMN($P196:$W196)-COLUMN($P196)+1)/($P196:$W196&lt;&gt;""),COLUMNS($Y196:Z196))),"")</f>
        <v/>
      </c>
      <c r="AA196" s="63" t="str">
        <f>IFERROR(INDEX($P196:$W196,_xlfn.AGGREGATE(15,6,(COLUMN($P196:$W196)-COLUMN($P196)+1)/($P196:$W196&lt;&gt;""),COLUMNS($Y196:AA196))),"")</f>
        <v/>
      </c>
      <c r="AB196" s="63" t="str">
        <f>IFERROR(INDEX($P196:$W196,_xlfn.AGGREGATE(15,6,(COLUMN($P196:$W196)-COLUMN($P196)+1)/($P196:$W196&lt;&gt;""),COLUMNS($Y196:AB196))),"")</f>
        <v/>
      </c>
      <c r="AC196" s="86" t="s">
        <v>37</v>
      </c>
      <c r="AD196" s="67">
        <f>IFERROR(IF(LEFT(AE196,4)*1&lt;2022,VLOOKUP(AC196,CRFs!$C$3:$D$10,2,FALSE),IF(LEFT(AE196,4)*1&gt;=2022,VLOOKUP(AC196,CRFs!$C$3:$J$10,2+MATCH(AE196,CRFs!$E$2:$J$2,0),FALSE))),0)</f>
        <v>0</v>
      </c>
      <c r="AE196" s="66" t="str">
        <f t="shared" si="44"/>
        <v/>
      </c>
      <c r="AF196" s="66" t="str">
        <f t="shared" si="45"/>
        <v/>
      </c>
      <c r="AG196" s="68">
        <f t="shared" si="46"/>
        <v>0</v>
      </c>
      <c r="AH196" s="119" t="str">
        <f t="shared" si="47"/>
        <v/>
      </c>
      <c r="AI196" s="74"/>
    </row>
    <row r="197" spans="2:35" ht="16.2" hidden="1" customHeight="1" x14ac:dyDescent="0.25">
      <c r="B197" s="85" t="s">
        <v>273</v>
      </c>
      <c r="C197" s="87"/>
      <c r="D197" s="88"/>
      <c r="E197" s="87"/>
      <c r="F197" s="86" t="s">
        <v>37</v>
      </c>
      <c r="G197" s="86" t="s">
        <v>37</v>
      </c>
      <c r="H197" s="86" t="s">
        <v>37</v>
      </c>
      <c r="I197" s="66" t="str">
        <f t="shared" si="37"/>
        <v/>
      </c>
      <c r="J197" s="66" t="str">
        <f t="shared" si="38"/>
        <v/>
      </c>
      <c r="K197" s="66" t="str">
        <f t="shared" si="39"/>
        <v/>
      </c>
      <c r="L197" s="66" t="str">
        <f t="shared" si="40"/>
        <v/>
      </c>
      <c r="M197" s="66" t="str">
        <f t="shared" si="41"/>
        <v/>
      </c>
      <c r="N197" s="66" t="str">
        <f t="shared" si="42"/>
        <v>Insufficient Information</v>
      </c>
      <c r="O197" s="66" t="str">
        <f t="shared" si="43"/>
        <v>Insufficient Information</v>
      </c>
      <c r="P197" s="63" t="str">
        <f>IF(AND(J197&lt;&gt;"",J197&lt;=10),CRFs!$C$3,"")</f>
        <v/>
      </c>
      <c r="Q197" s="63" t="str">
        <f>IF(AND(J197&lt;&gt;"",J197&gt;=6,J197&lt;=15),CRFs!$C$4,"")</f>
        <v/>
      </c>
      <c r="R197" s="63" t="str">
        <f>IF(AND(J197&lt;&gt;"",J197&gt;=11,J197&lt;=20),CRFs!$C$5,"")</f>
        <v/>
      </c>
      <c r="S197" s="63" t="str">
        <f>IF(AND(J197&lt;&gt;"",J197&gt;=16,J197&lt;=25),CRFs!$C$6,"")</f>
        <v/>
      </c>
      <c r="T197" s="63" t="str">
        <f>IF(AND(J197&lt;&gt;"",J197&gt;=21),CRFs!$C$7,"")</f>
        <v/>
      </c>
      <c r="U197" s="63" t="str">
        <f>IF(AND(J197&lt;&gt;"",J197&gt;25),CRFs!$C$8,"")</f>
        <v/>
      </c>
      <c r="V197" s="63" t="str">
        <f>IF($N197="Yes",CRFs!$C$9,"")</f>
        <v/>
      </c>
      <c r="W197" s="63" t="str">
        <f>IF($O197="Yes",CRFs!$C$10,"")</f>
        <v/>
      </c>
      <c r="X197" s="63" t="s">
        <v>37</v>
      </c>
      <c r="Y197" s="63" t="str">
        <f>IFERROR(INDEX($P197:$W197,_xlfn.AGGREGATE(15,6,(COLUMN($P197:$W197)-COLUMN($P197)+1)/($P197:$W197&lt;&gt;""),COLUMNS($Y197:Y197))),"")</f>
        <v/>
      </c>
      <c r="Z197" s="63" t="str">
        <f>IFERROR(INDEX($P197:$W197,_xlfn.AGGREGATE(15,6,(COLUMN($P197:$W197)-COLUMN($P197)+1)/($P197:$W197&lt;&gt;""),COLUMNS($Y197:Z197))),"")</f>
        <v/>
      </c>
      <c r="AA197" s="63" t="str">
        <f>IFERROR(INDEX($P197:$W197,_xlfn.AGGREGATE(15,6,(COLUMN($P197:$W197)-COLUMN($P197)+1)/($P197:$W197&lt;&gt;""),COLUMNS($Y197:AA197))),"")</f>
        <v/>
      </c>
      <c r="AB197" s="63" t="str">
        <f>IFERROR(INDEX($P197:$W197,_xlfn.AGGREGATE(15,6,(COLUMN($P197:$W197)-COLUMN($P197)+1)/($P197:$W197&lt;&gt;""),COLUMNS($Y197:AB197))),"")</f>
        <v/>
      </c>
      <c r="AC197" s="86" t="s">
        <v>37</v>
      </c>
      <c r="AD197" s="67">
        <f>IFERROR(IF(LEFT(AE197,4)*1&lt;2022,VLOOKUP(AC197,CRFs!$C$3:$D$10,2,FALSE),IF(LEFT(AE197,4)*1&gt;=2022,VLOOKUP(AC197,CRFs!$C$3:$J$10,2+MATCH(AE197,CRFs!$E$2:$J$2,0),FALSE))),0)</f>
        <v>0</v>
      </c>
      <c r="AE197" s="66" t="str">
        <f t="shared" si="44"/>
        <v/>
      </c>
      <c r="AF197" s="66" t="str">
        <f t="shared" si="45"/>
        <v/>
      </c>
      <c r="AG197" s="68">
        <f t="shared" si="46"/>
        <v>0</v>
      </c>
      <c r="AH197" s="119" t="str">
        <f t="shared" si="47"/>
        <v/>
      </c>
      <c r="AI197" s="74"/>
    </row>
    <row r="198" spans="2:35" ht="16.2" hidden="1" customHeight="1" x14ac:dyDescent="0.25">
      <c r="B198" s="85" t="s">
        <v>274</v>
      </c>
      <c r="C198" s="87"/>
      <c r="D198" s="88"/>
      <c r="E198" s="87"/>
      <c r="F198" s="86" t="s">
        <v>37</v>
      </c>
      <c r="G198" s="86" t="s">
        <v>37</v>
      </c>
      <c r="H198" s="86" t="s">
        <v>37</v>
      </c>
      <c r="I198" s="66" t="str">
        <f t="shared" si="37"/>
        <v/>
      </c>
      <c r="J198" s="66" t="str">
        <f t="shared" si="38"/>
        <v/>
      </c>
      <c r="K198" s="66" t="str">
        <f t="shared" si="39"/>
        <v/>
      </c>
      <c r="L198" s="66" t="str">
        <f t="shared" si="40"/>
        <v/>
      </c>
      <c r="M198" s="66" t="str">
        <f t="shared" si="41"/>
        <v/>
      </c>
      <c r="N198" s="66" t="str">
        <f t="shared" si="42"/>
        <v>Insufficient Information</v>
      </c>
      <c r="O198" s="66" t="str">
        <f t="shared" si="43"/>
        <v>Insufficient Information</v>
      </c>
      <c r="P198" s="63" t="str">
        <f>IF(AND(J198&lt;&gt;"",J198&lt;=10),CRFs!$C$3,"")</f>
        <v/>
      </c>
      <c r="Q198" s="63" t="str">
        <f>IF(AND(J198&lt;&gt;"",J198&gt;=6,J198&lt;=15),CRFs!$C$4,"")</f>
        <v/>
      </c>
      <c r="R198" s="63" t="str">
        <f>IF(AND(J198&lt;&gt;"",J198&gt;=11,J198&lt;=20),CRFs!$C$5,"")</f>
        <v/>
      </c>
      <c r="S198" s="63" t="str">
        <f>IF(AND(J198&lt;&gt;"",J198&gt;=16,J198&lt;=25),CRFs!$C$6,"")</f>
        <v/>
      </c>
      <c r="T198" s="63" t="str">
        <f>IF(AND(J198&lt;&gt;"",J198&gt;=21),CRFs!$C$7,"")</f>
        <v/>
      </c>
      <c r="U198" s="63" t="str">
        <f>IF(AND(J198&lt;&gt;"",J198&gt;25),CRFs!$C$8,"")</f>
        <v/>
      </c>
      <c r="V198" s="63" t="str">
        <f>IF($N198="Yes",CRFs!$C$9,"")</f>
        <v/>
      </c>
      <c r="W198" s="63" t="str">
        <f>IF($O198="Yes",CRFs!$C$10,"")</f>
        <v/>
      </c>
      <c r="X198" s="63" t="s">
        <v>37</v>
      </c>
      <c r="Y198" s="63" t="str">
        <f>IFERROR(INDEX($P198:$W198,_xlfn.AGGREGATE(15,6,(COLUMN($P198:$W198)-COLUMN($P198)+1)/($P198:$W198&lt;&gt;""),COLUMNS($Y198:Y198))),"")</f>
        <v/>
      </c>
      <c r="Z198" s="63" t="str">
        <f>IFERROR(INDEX($P198:$W198,_xlfn.AGGREGATE(15,6,(COLUMN($P198:$W198)-COLUMN($P198)+1)/($P198:$W198&lt;&gt;""),COLUMNS($Y198:Z198))),"")</f>
        <v/>
      </c>
      <c r="AA198" s="63" t="str">
        <f>IFERROR(INDEX($P198:$W198,_xlfn.AGGREGATE(15,6,(COLUMN($P198:$W198)-COLUMN($P198)+1)/($P198:$W198&lt;&gt;""),COLUMNS($Y198:AA198))),"")</f>
        <v/>
      </c>
      <c r="AB198" s="63" t="str">
        <f>IFERROR(INDEX($P198:$W198,_xlfn.AGGREGATE(15,6,(COLUMN($P198:$W198)-COLUMN($P198)+1)/($P198:$W198&lt;&gt;""),COLUMNS($Y198:AB198))),"")</f>
        <v/>
      </c>
      <c r="AC198" s="86" t="s">
        <v>37</v>
      </c>
      <c r="AD198" s="67">
        <f>IFERROR(IF(LEFT(AE198,4)*1&lt;2022,VLOOKUP(AC198,CRFs!$C$3:$D$10,2,FALSE),IF(LEFT(AE198,4)*1&gt;=2022,VLOOKUP(AC198,CRFs!$C$3:$J$10,2+MATCH(AE198,CRFs!$E$2:$J$2,0),FALSE))),0)</f>
        <v>0</v>
      </c>
      <c r="AE198" s="66" t="str">
        <f t="shared" si="44"/>
        <v/>
      </c>
      <c r="AF198" s="66" t="str">
        <f t="shared" si="45"/>
        <v/>
      </c>
      <c r="AG198" s="68">
        <f t="shared" si="46"/>
        <v>0</v>
      </c>
      <c r="AH198" s="119" t="str">
        <f t="shared" si="47"/>
        <v/>
      </c>
      <c r="AI198" s="74"/>
    </row>
    <row r="199" spans="2:35" ht="16.2" hidden="1" customHeight="1" x14ac:dyDescent="0.25">
      <c r="B199" s="85" t="s">
        <v>275</v>
      </c>
      <c r="C199" s="87"/>
      <c r="D199" s="88"/>
      <c r="E199" s="87"/>
      <c r="F199" s="86" t="s">
        <v>37</v>
      </c>
      <c r="G199" s="86" t="s">
        <v>37</v>
      </c>
      <c r="H199" s="86" t="s">
        <v>37</v>
      </c>
      <c r="I199" s="66" t="str">
        <f t="shared" si="37"/>
        <v/>
      </c>
      <c r="J199" s="66" t="str">
        <f t="shared" si="38"/>
        <v/>
      </c>
      <c r="K199" s="66" t="str">
        <f t="shared" si="39"/>
        <v/>
      </c>
      <c r="L199" s="66" t="str">
        <f t="shared" si="40"/>
        <v/>
      </c>
      <c r="M199" s="66" t="str">
        <f t="shared" si="41"/>
        <v/>
      </c>
      <c r="N199" s="66" t="str">
        <f t="shared" si="42"/>
        <v>Insufficient Information</v>
      </c>
      <c r="O199" s="66" t="str">
        <f t="shared" si="43"/>
        <v>Insufficient Information</v>
      </c>
      <c r="P199" s="63" t="str">
        <f>IF(AND(J199&lt;&gt;"",J199&lt;=10),CRFs!$C$3,"")</f>
        <v/>
      </c>
      <c r="Q199" s="63" t="str">
        <f>IF(AND(J199&lt;&gt;"",J199&gt;=6,J199&lt;=15),CRFs!$C$4,"")</f>
        <v/>
      </c>
      <c r="R199" s="63" t="str">
        <f>IF(AND(J199&lt;&gt;"",J199&gt;=11,J199&lt;=20),CRFs!$C$5,"")</f>
        <v/>
      </c>
      <c r="S199" s="63" t="str">
        <f>IF(AND(J199&lt;&gt;"",J199&gt;=16,J199&lt;=25),CRFs!$C$6,"")</f>
        <v/>
      </c>
      <c r="T199" s="63" t="str">
        <f>IF(AND(J199&lt;&gt;"",J199&gt;=21),CRFs!$C$7,"")</f>
        <v/>
      </c>
      <c r="U199" s="63" t="str">
        <f>IF(AND(J199&lt;&gt;"",J199&gt;25),CRFs!$C$8,"")</f>
        <v/>
      </c>
      <c r="V199" s="63" t="str">
        <f>IF($N199="Yes",CRFs!$C$9,"")</f>
        <v/>
      </c>
      <c r="W199" s="63" t="str">
        <f>IF($O199="Yes",CRFs!$C$10,"")</f>
        <v/>
      </c>
      <c r="X199" s="63" t="s">
        <v>37</v>
      </c>
      <c r="Y199" s="63" t="str">
        <f>IFERROR(INDEX($P199:$W199,_xlfn.AGGREGATE(15,6,(COLUMN($P199:$W199)-COLUMN($P199)+1)/($P199:$W199&lt;&gt;""),COLUMNS($Y199:Y199))),"")</f>
        <v/>
      </c>
      <c r="Z199" s="63" t="str">
        <f>IFERROR(INDEX($P199:$W199,_xlfn.AGGREGATE(15,6,(COLUMN($P199:$W199)-COLUMN($P199)+1)/($P199:$W199&lt;&gt;""),COLUMNS($Y199:Z199))),"")</f>
        <v/>
      </c>
      <c r="AA199" s="63" t="str">
        <f>IFERROR(INDEX($P199:$W199,_xlfn.AGGREGATE(15,6,(COLUMN($P199:$W199)-COLUMN($P199)+1)/($P199:$W199&lt;&gt;""),COLUMNS($Y199:AA199))),"")</f>
        <v/>
      </c>
      <c r="AB199" s="63" t="str">
        <f>IFERROR(INDEX($P199:$W199,_xlfn.AGGREGATE(15,6,(COLUMN($P199:$W199)-COLUMN($P199)+1)/($P199:$W199&lt;&gt;""),COLUMNS($Y199:AB199))),"")</f>
        <v/>
      </c>
      <c r="AC199" s="86" t="s">
        <v>37</v>
      </c>
      <c r="AD199" s="67">
        <f>IFERROR(IF(LEFT(AE199,4)*1&lt;2022,VLOOKUP(AC199,CRFs!$C$3:$D$10,2,FALSE),IF(LEFT(AE199,4)*1&gt;=2022,VLOOKUP(AC199,CRFs!$C$3:$J$10,2+MATCH(AE199,CRFs!$E$2:$J$2,0),FALSE))),0)</f>
        <v>0</v>
      </c>
      <c r="AE199" s="66" t="str">
        <f t="shared" si="44"/>
        <v/>
      </c>
      <c r="AF199" s="66" t="str">
        <f t="shared" si="45"/>
        <v/>
      </c>
      <c r="AG199" s="68">
        <f t="shared" si="46"/>
        <v>0</v>
      </c>
      <c r="AH199" s="119" t="str">
        <f t="shared" si="47"/>
        <v/>
      </c>
      <c r="AI199" s="74"/>
    </row>
    <row r="200" spans="2:35" ht="16.2" hidden="1" customHeight="1" x14ac:dyDescent="0.25">
      <c r="B200" s="85" t="s">
        <v>276</v>
      </c>
      <c r="C200" s="87"/>
      <c r="D200" s="88"/>
      <c r="E200" s="87"/>
      <c r="F200" s="86" t="s">
        <v>37</v>
      </c>
      <c r="G200" s="86" t="s">
        <v>37</v>
      </c>
      <c r="H200" s="86" t="s">
        <v>37</v>
      </c>
      <c r="I200" s="66" t="str">
        <f t="shared" si="37"/>
        <v/>
      </c>
      <c r="J200" s="66" t="str">
        <f t="shared" si="38"/>
        <v/>
      </c>
      <c r="K200" s="66" t="str">
        <f t="shared" si="39"/>
        <v/>
      </c>
      <c r="L200" s="66" t="str">
        <f t="shared" si="40"/>
        <v/>
      </c>
      <c r="M200" s="66" t="str">
        <f t="shared" si="41"/>
        <v/>
      </c>
      <c r="N200" s="66" t="str">
        <f t="shared" si="42"/>
        <v>Insufficient Information</v>
      </c>
      <c r="O200" s="66" t="str">
        <f t="shared" si="43"/>
        <v>Insufficient Information</v>
      </c>
      <c r="P200" s="63" t="str">
        <f>IF(AND(J200&lt;&gt;"",J200&lt;=10),CRFs!$C$3,"")</f>
        <v/>
      </c>
      <c r="Q200" s="63" t="str">
        <f>IF(AND(J200&lt;&gt;"",J200&gt;=6,J200&lt;=15),CRFs!$C$4,"")</f>
        <v/>
      </c>
      <c r="R200" s="63" t="str">
        <f>IF(AND(J200&lt;&gt;"",J200&gt;=11,J200&lt;=20),CRFs!$C$5,"")</f>
        <v/>
      </c>
      <c r="S200" s="63" t="str">
        <f>IF(AND(J200&lt;&gt;"",J200&gt;=16,J200&lt;=25),CRFs!$C$6,"")</f>
        <v/>
      </c>
      <c r="T200" s="63" t="str">
        <f>IF(AND(J200&lt;&gt;"",J200&gt;=21),CRFs!$C$7,"")</f>
        <v/>
      </c>
      <c r="U200" s="63" t="str">
        <f>IF(AND(J200&lt;&gt;"",J200&gt;25),CRFs!$C$8,"")</f>
        <v/>
      </c>
      <c r="V200" s="63" t="str">
        <f>IF($N200="Yes",CRFs!$C$9,"")</f>
        <v/>
      </c>
      <c r="W200" s="63" t="str">
        <f>IF($O200="Yes",CRFs!$C$10,"")</f>
        <v/>
      </c>
      <c r="X200" s="63" t="s">
        <v>37</v>
      </c>
      <c r="Y200" s="63" t="str">
        <f>IFERROR(INDEX($P200:$W200,_xlfn.AGGREGATE(15,6,(COLUMN($P200:$W200)-COLUMN($P200)+1)/($P200:$W200&lt;&gt;""),COLUMNS($Y200:Y200))),"")</f>
        <v/>
      </c>
      <c r="Z200" s="63" t="str">
        <f>IFERROR(INDEX($P200:$W200,_xlfn.AGGREGATE(15,6,(COLUMN($P200:$W200)-COLUMN($P200)+1)/($P200:$W200&lt;&gt;""),COLUMNS($Y200:Z200))),"")</f>
        <v/>
      </c>
      <c r="AA200" s="63" t="str">
        <f>IFERROR(INDEX($P200:$W200,_xlfn.AGGREGATE(15,6,(COLUMN($P200:$W200)-COLUMN($P200)+1)/($P200:$W200&lt;&gt;""),COLUMNS($Y200:AA200))),"")</f>
        <v/>
      </c>
      <c r="AB200" s="63" t="str">
        <f>IFERROR(INDEX($P200:$W200,_xlfn.AGGREGATE(15,6,(COLUMN($P200:$W200)-COLUMN($P200)+1)/($P200:$W200&lt;&gt;""),COLUMNS($Y200:AB200))),"")</f>
        <v/>
      </c>
      <c r="AC200" s="86" t="s">
        <v>37</v>
      </c>
      <c r="AD200" s="67">
        <f>IFERROR(IF(LEFT(AE200,4)*1&lt;2022,VLOOKUP(AC200,CRFs!$C$3:$D$10,2,FALSE),IF(LEFT(AE200,4)*1&gt;=2022,VLOOKUP(AC200,CRFs!$C$3:$J$10,2+MATCH(AE200,CRFs!$E$2:$J$2,0),FALSE))),0)</f>
        <v>0</v>
      </c>
      <c r="AE200" s="66" t="str">
        <f t="shared" si="44"/>
        <v/>
      </c>
      <c r="AF200" s="66" t="str">
        <f t="shared" si="45"/>
        <v/>
      </c>
      <c r="AG200" s="68">
        <f t="shared" si="46"/>
        <v>0</v>
      </c>
      <c r="AH200" s="119" t="str">
        <f t="shared" si="47"/>
        <v/>
      </c>
      <c r="AI200" s="74"/>
    </row>
    <row r="201" spans="2:35" ht="16.2" hidden="1" customHeight="1" x14ac:dyDescent="0.25">
      <c r="B201" s="85" t="s">
        <v>277</v>
      </c>
      <c r="C201" s="87"/>
      <c r="D201" s="88"/>
      <c r="E201" s="87"/>
      <c r="F201" s="86" t="s">
        <v>37</v>
      </c>
      <c r="G201" s="86" t="s">
        <v>37</v>
      </c>
      <c r="H201" s="86" t="s">
        <v>37</v>
      </c>
      <c r="I201" s="66" t="str">
        <f t="shared" si="37"/>
        <v/>
      </c>
      <c r="J201" s="66" t="str">
        <f t="shared" si="38"/>
        <v/>
      </c>
      <c r="K201" s="66" t="str">
        <f t="shared" si="39"/>
        <v/>
      </c>
      <c r="L201" s="66" t="str">
        <f t="shared" si="40"/>
        <v/>
      </c>
      <c r="M201" s="66" t="str">
        <f t="shared" si="41"/>
        <v/>
      </c>
      <c r="N201" s="66" t="str">
        <f t="shared" si="42"/>
        <v>Insufficient Information</v>
      </c>
      <c r="O201" s="66" t="str">
        <f t="shared" si="43"/>
        <v>Insufficient Information</v>
      </c>
      <c r="P201" s="63" t="str">
        <f>IF(AND(J201&lt;&gt;"",J201&lt;=10),CRFs!$C$3,"")</f>
        <v/>
      </c>
      <c r="Q201" s="63" t="str">
        <f>IF(AND(J201&lt;&gt;"",J201&gt;=6,J201&lt;=15),CRFs!$C$4,"")</f>
        <v/>
      </c>
      <c r="R201" s="63" t="str">
        <f>IF(AND(J201&lt;&gt;"",J201&gt;=11,J201&lt;=20),CRFs!$C$5,"")</f>
        <v/>
      </c>
      <c r="S201" s="63" t="str">
        <f>IF(AND(J201&lt;&gt;"",J201&gt;=16,J201&lt;=25),CRFs!$C$6,"")</f>
        <v/>
      </c>
      <c r="T201" s="63" t="str">
        <f>IF(AND(J201&lt;&gt;"",J201&gt;=21),CRFs!$C$7,"")</f>
        <v/>
      </c>
      <c r="U201" s="63" t="str">
        <f>IF(AND(J201&lt;&gt;"",J201&gt;25),CRFs!$C$8,"")</f>
        <v/>
      </c>
      <c r="V201" s="63" t="str">
        <f>IF($N201="Yes",CRFs!$C$9,"")</f>
        <v/>
      </c>
      <c r="W201" s="63" t="str">
        <f>IF($O201="Yes",CRFs!$C$10,"")</f>
        <v/>
      </c>
      <c r="X201" s="63" t="s">
        <v>37</v>
      </c>
      <c r="Y201" s="63" t="str">
        <f>IFERROR(INDEX($P201:$W201,_xlfn.AGGREGATE(15,6,(COLUMN($P201:$W201)-COLUMN($P201)+1)/($P201:$W201&lt;&gt;""),COLUMNS($Y201:Y201))),"")</f>
        <v/>
      </c>
      <c r="Z201" s="63" t="str">
        <f>IFERROR(INDEX($P201:$W201,_xlfn.AGGREGATE(15,6,(COLUMN($P201:$W201)-COLUMN($P201)+1)/($P201:$W201&lt;&gt;""),COLUMNS($Y201:Z201))),"")</f>
        <v/>
      </c>
      <c r="AA201" s="63" t="str">
        <f>IFERROR(INDEX($P201:$W201,_xlfn.AGGREGATE(15,6,(COLUMN($P201:$W201)-COLUMN($P201)+1)/($P201:$W201&lt;&gt;""),COLUMNS($Y201:AA201))),"")</f>
        <v/>
      </c>
      <c r="AB201" s="63" t="str">
        <f>IFERROR(INDEX($P201:$W201,_xlfn.AGGREGATE(15,6,(COLUMN($P201:$W201)-COLUMN($P201)+1)/($P201:$W201&lt;&gt;""),COLUMNS($Y201:AB201))),"")</f>
        <v/>
      </c>
      <c r="AC201" s="86" t="s">
        <v>37</v>
      </c>
      <c r="AD201" s="67">
        <f>IFERROR(IF(LEFT(AE201,4)*1&lt;2022,VLOOKUP(AC201,CRFs!$C$3:$D$10,2,FALSE),IF(LEFT(AE201,4)*1&gt;=2022,VLOOKUP(AC201,CRFs!$C$3:$J$10,2+MATCH(AE201,CRFs!$E$2:$J$2,0),FALSE))),0)</f>
        <v>0</v>
      </c>
      <c r="AE201" s="66" t="str">
        <f t="shared" si="44"/>
        <v/>
      </c>
      <c r="AF201" s="66" t="str">
        <f t="shared" si="45"/>
        <v/>
      </c>
      <c r="AG201" s="68">
        <f t="shared" si="46"/>
        <v>0</v>
      </c>
      <c r="AH201" s="119" t="str">
        <f t="shared" si="47"/>
        <v/>
      </c>
      <c r="AI201" s="74"/>
    </row>
    <row r="202" spans="2:35" ht="16.2" hidden="1" customHeight="1" x14ac:dyDescent="0.25">
      <c r="B202" s="85" t="s">
        <v>278</v>
      </c>
      <c r="C202" s="87"/>
      <c r="D202" s="88"/>
      <c r="E202" s="87"/>
      <c r="F202" s="86" t="s">
        <v>37</v>
      </c>
      <c r="G202" s="86" t="s">
        <v>37</v>
      </c>
      <c r="H202" s="86" t="s">
        <v>37</v>
      </c>
      <c r="I202" s="66" t="str">
        <f t="shared" si="37"/>
        <v/>
      </c>
      <c r="J202" s="66" t="str">
        <f t="shared" si="38"/>
        <v/>
      </c>
      <c r="K202" s="66" t="str">
        <f t="shared" si="39"/>
        <v/>
      </c>
      <c r="L202" s="66" t="str">
        <f t="shared" si="40"/>
        <v/>
      </c>
      <c r="M202" s="66" t="str">
        <f t="shared" si="41"/>
        <v/>
      </c>
      <c r="N202" s="66" t="str">
        <f t="shared" si="42"/>
        <v>Insufficient Information</v>
      </c>
      <c r="O202" s="66" t="str">
        <f t="shared" si="43"/>
        <v>Insufficient Information</v>
      </c>
      <c r="P202" s="63" t="str">
        <f>IF(AND(J202&lt;&gt;"",J202&lt;=10),CRFs!$C$3,"")</f>
        <v/>
      </c>
      <c r="Q202" s="63" t="str">
        <f>IF(AND(J202&lt;&gt;"",J202&gt;=6,J202&lt;=15),CRFs!$C$4,"")</f>
        <v/>
      </c>
      <c r="R202" s="63" t="str">
        <f>IF(AND(J202&lt;&gt;"",J202&gt;=11,J202&lt;=20),CRFs!$C$5,"")</f>
        <v/>
      </c>
      <c r="S202" s="63" t="str">
        <f>IF(AND(J202&lt;&gt;"",J202&gt;=16,J202&lt;=25),CRFs!$C$6,"")</f>
        <v/>
      </c>
      <c r="T202" s="63" t="str">
        <f>IF(AND(J202&lt;&gt;"",J202&gt;=21),CRFs!$C$7,"")</f>
        <v/>
      </c>
      <c r="U202" s="63" t="str">
        <f>IF(AND(J202&lt;&gt;"",J202&gt;25),CRFs!$C$8,"")</f>
        <v/>
      </c>
      <c r="V202" s="63" t="str">
        <f>IF($N202="Yes",CRFs!$C$9,"")</f>
        <v/>
      </c>
      <c r="W202" s="63" t="str">
        <f>IF($O202="Yes",CRFs!$C$10,"")</f>
        <v/>
      </c>
      <c r="X202" s="63" t="s">
        <v>37</v>
      </c>
      <c r="Y202" s="63" t="str">
        <f>IFERROR(INDEX($P202:$W202,_xlfn.AGGREGATE(15,6,(COLUMN($P202:$W202)-COLUMN($P202)+1)/($P202:$W202&lt;&gt;""),COLUMNS($Y202:Y202))),"")</f>
        <v/>
      </c>
      <c r="Z202" s="63" t="str">
        <f>IFERROR(INDEX($P202:$W202,_xlfn.AGGREGATE(15,6,(COLUMN($P202:$W202)-COLUMN($P202)+1)/($P202:$W202&lt;&gt;""),COLUMNS($Y202:Z202))),"")</f>
        <v/>
      </c>
      <c r="AA202" s="63" t="str">
        <f>IFERROR(INDEX($P202:$W202,_xlfn.AGGREGATE(15,6,(COLUMN($P202:$W202)-COLUMN($P202)+1)/($P202:$W202&lt;&gt;""),COLUMNS($Y202:AA202))),"")</f>
        <v/>
      </c>
      <c r="AB202" s="63" t="str">
        <f>IFERROR(INDEX($P202:$W202,_xlfn.AGGREGATE(15,6,(COLUMN($P202:$W202)-COLUMN($P202)+1)/($P202:$W202&lt;&gt;""),COLUMNS($Y202:AB202))),"")</f>
        <v/>
      </c>
      <c r="AC202" s="86" t="s">
        <v>37</v>
      </c>
      <c r="AD202" s="67">
        <f>IFERROR(IF(LEFT(AE202,4)*1&lt;2022,VLOOKUP(AC202,CRFs!$C$3:$D$10,2,FALSE),IF(LEFT(AE202,4)*1&gt;=2022,VLOOKUP(AC202,CRFs!$C$3:$J$10,2+MATCH(AE202,CRFs!$E$2:$J$2,0),FALSE))),0)</f>
        <v>0</v>
      </c>
      <c r="AE202" s="66" t="str">
        <f t="shared" si="44"/>
        <v/>
      </c>
      <c r="AF202" s="66" t="str">
        <f t="shared" si="45"/>
        <v/>
      </c>
      <c r="AG202" s="68">
        <f t="shared" si="46"/>
        <v>0</v>
      </c>
      <c r="AH202" s="119" t="str">
        <f t="shared" si="47"/>
        <v/>
      </c>
      <c r="AI202" s="74"/>
    </row>
    <row r="203" spans="2:35" ht="16.2" hidden="1" customHeight="1" x14ac:dyDescent="0.25">
      <c r="B203" s="85" t="s">
        <v>279</v>
      </c>
      <c r="C203" s="87"/>
      <c r="D203" s="88"/>
      <c r="E203" s="87"/>
      <c r="F203" s="86" t="s">
        <v>37</v>
      </c>
      <c r="G203" s="86" t="s">
        <v>37</v>
      </c>
      <c r="H203" s="86" t="s">
        <v>37</v>
      </c>
      <c r="I203" s="66" t="str">
        <f t="shared" si="37"/>
        <v/>
      </c>
      <c r="J203" s="66" t="str">
        <f t="shared" si="38"/>
        <v/>
      </c>
      <c r="K203" s="66" t="str">
        <f t="shared" si="39"/>
        <v/>
      </c>
      <c r="L203" s="66" t="str">
        <f t="shared" si="40"/>
        <v/>
      </c>
      <c r="M203" s="66" t="str">
        <f t="shared" si="41"/>
        <v/>
      </c>
      <c r="N203" s="66" t="str">
        <f t="shared" si="42"/>
        <v>Insufficient Information</v>
      </c>
      <c r="O203" s="66" t="str">
        <f t="shared" si="43"/>
        <v>Insufficient Information</v>
      </c>
      <c r="P203" s="63" t="str">
        <f>IF(AND(J203&lt;&gt;"",J203&lt;=10),CRFs!$C$3,"")</f>
        <v/>
      </c>
      <c r="Q203" s="63" t="str">
        <f>IF(AND(J203&lt;&gt;"",J203&gt;=6,J203&lt;=15),CRFs!$C$4,"")</f>
        <v/>
      </c>
      <c r="R203" s="63" t="str">
        <f>IF(AND(J203&lt;&gt;"",J203&gt;=11,J203&lt;=20),CRFs!$C$5,"")</f>
        <v/>
      </c>
      <c r="S203" s="63" t="str">
        <f>IF(AND(J203&lt;&gt;"",J203&gt;=16,J203&lt;=25),CRFs!$C$6,"")</f>
        <v/>
      </c>
      <c r="T203" s="63" t="str">
        <f>IF(AND(J203&lt;&gt;"",J203&gt;=21),CRFs!$C$7,"")</f>
        <v/>
      </c>
      <c r="U203" s="63" t="str">
        <f>IF(AND(J203&lt;&gt;"",J203&gt;25),CRFs!$C$8,"")</f>
        <v/>
      </c>
      <c r="V203" s="63" t="str">
        <f>IF($N203="Yes",CRFs!$C$9,"")</f>
        <v/>
      </c>
      <c r="W203" s="63" t="str">
        <f>IF($O203="Yes",CRFs!$C$10,"")</f>
        <v/>
      </c>
      <c r="X203" s="63" t="s">
        <v>37</v>
      </c>
      <c r="Y203" s="63" t="str">
        <f>IFERROR(INDEX($P203:$W203,_xlfn.AGGREGATE(15,6,(COLUMN($P203:$W203)-COLUMN($P203)+1)/($P203:$W203&lt;&gt;""),COLUMNS($Y203:Y203))),"")</f>
        <v/>
      </c>
      <c r="Z203" s="63" t="str">
        <f>IFERROR(INDEX($P203:$W203,_xlfn.AGGREGATE(15,6,(COLUMN($P203:$W203)-COLUMN($P203)+1)/($P203:$W203&lt;&gt;""),COLUMNS($Y203:Z203))),"")</f>
        <v/>
      </c>
      <c r="AA203" s="63" t="str">
        <f>IFERROR(INDEX($P203:$W203,_xlfn.AGGREGATE(15,6,(COLUMN($P203:$W203)-COLUMN($P203)+1)/($P203:$W203&lt;&gt;""),COLUMNS($Y203:AA203))),"")</f>
        <v/>
      </c>
      <c r="AB203" s="63" t="str">
        <f>IFERROR(INDEX($P203:$W203,_xlfn.AGGREGATE(15,6,(COLUMN($P203:$W203)-COLUMN($P203)+1)/($P203:$W203&lt;&gt;""),COLUMNS($Y203:AB203))),"")</f>
        <v/>
      </c>
      <c r="AC203" s="86" t="s">
        <v>37</v>
      </c>
      <c r="AD203" s="67">
        <f>IFERROR(IF(LEFT(AE203,4)*1&lt;2022,VLOOKUP(AC203,CRFs!$C$3:$D$10,2,FALSE),IF(LEFT(AE203,4)*1&gt;=2022,VLOOKUP(AC203,CRFs!$C$3:$J$10,2+MATCH(AE203,CRFs!$E$2:$J$2,0),FALSE))),0)</f>
        <v>0</v>
      </c>
      <c r="AE203" s="66" t="str">
        <f t="shared" si="44"/>
        <v/>
      </c>
      <c r="AF203" s="66" t="str">
        <f t="shared" si="45"/>
        <v/>
      </c>
      <c r="AG203" s="68">
        <f t="shared" si="46"/>
        <v>0</v>
      </c>
      <c r="AH203" s="119" t="str">
        <f t="shared" si="47"/>
        <v/>
      </c>
      <c r="AI203" s="74"/>
    </row>
    <row r="204" spans="2:35" ht="16.2" hidden="1" customHeight="1" x14ac:dyDescent="0.25">
      <c r="B204" s="85" t="s">
        <v>280</v>
      </c>
      <c r="C204" s="87"/>
      <c r="D204" s="88"/>
      <c r="E204" s="87"/>
      <c r="F204" s="86" t="s">
        <v>37</v>
      </c>
      <c r="G204" s="86" t="s">
        <v>37</v>
      </c>
      <c r="H204" s="86" t="s">
        <v>37</v>
      </c>
      <c r="I204" s="66" t="str">
        <f t="shared" si="37"/>
        <v/>
      </c>
      <c r="J204" s="66" t="str">
        <f t="shared" si="38"/>
        <v/>
      </c>
      <c r="K204" s="66" t="str">
        <f t="shared" si="39"/>
        <v/>
      </c>
      <c r="L204" s="66" t="str">
        <f t="shared" si="40"/>
        <v/>
      </c>
      <c r="M204" s="66" t="str">
        <f t="shared" si="41"/>
        <v/>
      </c>
      <c r="N204" s="66" t="str">
        <f t="shared" si="42"/>
        <v>Insufficient Information</v>
      </c>
      <c r="O204" s="66" t="str">
        <f t="shared" si="43"/>
        <v>Insufficient Information</v>
      </c>
      <c r="P204" s="63" t="str">
        <f>IF(AND(J204&lt;&gt;"",J204&lt;=10),CRFs!$C$3,"")</f>
        <v/>
      </c>
      <c r="Q204" s="63" t="str">
        <f>IF(AND(J204&lt;&gt;"",J204&gt;=6,J204&lt;=15),CRFs!$C$4,"")</f>
        <v/>
      </c>
      <c r="R204" s="63" t="str">
        <f>IF(AND(J204&lt;&gt;"",J204&gt;=11,J204&lt;=20),CRFs!$C$5,"")</f>
        <v/>
      </c>
      <c r="S204" s="63" t="str">
        <f>IF(AND(J204&lt;&gt;"",J204&gt;=16,J204&lt;=25),CRFs!$C$6,"")</f>
        <v/>
      </c>
      <c r="T204" s="63" t="str">
        <f>IF(AND(J204&lt;&gt;"",J204&gt;=21),CRFs!$C$7,"")</f>
        <v/>
      </c>
      <c r="U204" s="63" t="str">
        <f>IF(AND(J204&lt;&gt;"",J204&gt;25),CRFs!$C$8,"")</f>
        <v/>
      </c>
      <c r="V204" s="63" t="str">
        <f>IF($N204="Yes",CRFs!$C$9,"")</f>
        <v/>
      </c>
      <c r="W204" s="63" t="str">
        <f>IF($O204="Yes",CRFs!$C$10,"")</f>
        <v/>
      </c>
      <c r="X204" s="63" t="s">
        <v>37</v>
      </c>
      <c r="Y204" s="63" t="str">
        <f>IFERROR(INDEX($P204:$W204,_xlfn.AGGREGATE(15,6,(COLUMN($P204:$W204)-COLUMN($P204)+1)/($P204:$W204&lt;&gt;""),COLUMNS($Y204:Y204))),"")</f>
        <v/>
      </c>
      <c r="Z204" s="63" t="str">
        <f>IFERROR(INDEX($P204:$W204,_xlfn.AGGREGATE(15,6,(COLUMN($P204:$W204)-COLUMN($P204)+1)/($P204:$W204&lt;&gt;""),COLUMNS($Y204:Z204))),"")</f>
        <v/>
      </c>
      <c r="AA204" s="63" t="str">
        <f>IFERROR(INDEX($P204:$W204,_xlfn.AGGREGATE(15,6,(COLUMN($P204:$W204)-COLUMN($P204)+1)/($P204:$W204&lt;&gt;""),COLUMNS($Y204:AA204))),"")</f>
        <v/>
      </c>
      <c r="AB204" s="63" t="str">
        <f>IFERROR(INDEX($P204:$W204,_xlfn.AGGREGATE(15,6,(COLUMN($P204:$W204)-COLUMN($P204)+1)/($P204:$W204&lt;&gt;""),COLUMNS($Y204:AB204))),"")</f>
        <v/>
      </c>
      <c r="AC204" s="86" t="s">
        <v>37</v>
      </c>
      <c r="AD204" s="67">
        <f>IFERROR(IF(LEFT(AE204,4)*1&lt;2022,VLOOKUP(AC204,CRFs!$C$3:$D$10,2,FALSE),IF(LEFT(AE204,4)*1&gt;=2022,VLOOKUP(AC204,CRFs!$C$3:$J$10,2+MATCH(AE204,CRFs!$E$2:$J$2,0),FALSE))),0)</f>
        <v>0</v>
      </c>
      <c r="AE204" s="66" t="str">
        <f t="shared" si="44"/>
        <v/>
      </c>
      <c r="AF204" s="66" t="str">
        <f t="shared" si="45"/>
        <v/>
      </c>
      <c r="AG204" s="68">
        <f t="shared" si="46"/>
        <v>0</v>
      </c>
      <c r="AH204" s="119" t="str">
        <f t="shared" si="47"/>
        <v/>
      </c>
      <c r="AI204" s="74"/>
    </row>
    <row r="205" spans="2:35" ht="16.2" hidden="1" customHeight="1" x14ac:dyDescent="0.25">
      <c r="B205" s="85" t="s">
        <v>281</v>
      </c>
      <c r="C205" s="87"/>
      <c r="D205" s="88"/>
      <c r="E205" s="87"/>
      <c r="F205" s="86" t="s">
        <v>37</v>
      </c>
      <c r="G205" s="86" t="s">
        <v>37</v>
      </c>
      <c r="H205" s="86" t="s">
        <v>37</v>
      </c>
      <c r="I205" s="66" t="str">
        <f t="shared" si="37"/>
        <v/>
      </c>
      <c r="J205" s="66" t="str">
        <f t="shared" si="38"/>
        <v/>
      </c>
      <c r="K205" s="66" t="str">
        <f t="shared" si="39"/>
        <v/>
      </c>
      <c r="L205" s="66" t="str">
        <f t="shared" si="40"/>
        <v/>
      </c>
      <c r="M205" s="66" t="str">
        <f t="shared" si="41"/>
        <v/>
      </c>
      <c r="N205" s="66" t="str">
        <f t="shared" si="42"/>
        <v>Insufficient Information</v>
      </c>
      <c r="O205" s="66" t="str">
        <f t="shared" si="43"/>
        <v>Insufficient Information</v>
      </c>
      <c r="P205" s="63" t="str">
        <f>IF(AND(J205&lt;&gt;"",J205&lt;=10),CRFs!$C$3,"")</f>
        <v/>
      </c>
      <c r="Q205" s="63" t="str">
        <f>IF(AND(J205&lt;&gt;"",J205&gt;=6,J205&lt;=15),CRFs!$C$4,"")</f>
        <v/>
      </c>
      <c r="R205" s="63" t="str">
        <f>IF(AND(J205&lt;&gt;"",J205&gt;=11,J205&lt;=20),CRFs!$C$5,"")</f>
        <v/>
      </c>
      <c r="S205" s="63" t="str">
        <f>IF(AND(J205&lt;&gt;"",J205&gt;=16,J205&lt;=25),CRFs!$C$6,"")</f>
        <v/>
      </c>
      <c r="T205" s="63" t="str">
        <f>IF(AND(J205&lt;&gt;"",J205&gt;=21),CRFs!$C$7,"")</f>
        <v/>
      </c>
      <c r="U205" s="63" t="str">
        <f>IF(AND(J205&lt;&gt;"",J205&gt;25),CRFs!$C$8,"")</f>
        <v/>
      </c>
      <c r="V205" s="63" t="str">
        <f>IF($N205="Yes",CRFs!$C$9,"")</f>
        <v/>
      </c>
      <c r="W205" s="63" t="str">
        <f>IF($O205="Yes",CRFs!$C$10,"")</f>
        <v/>
      </c>
      <c r="X205" s="63" t="s">
        <v>37</v>
      </c>
      <c r="Y205" s="63" t="str">
        <f>IFERROR(INDEX($P205:$W205,_xlfn.AGGREGATE(15,6,(COLUMN($P205:$W205)-COLUMN($P205)+1)/($P205:$W205&lt;&gt;""),COLUMNS($Y205:Y205))),"")</f>
        <v/>
      </c>
      <c r="Z205" s="63" t="str">
        <f>IFERROR(INDEX($P205:$W205,_xlfn.AGGREGATE(15,6,(COLUMN($P205:$W205)-COLUMN($P205)+1)/($P205:$W205&lt;&gt;""),COLUMNS($Y205:Z205))),"")</f>
        <v/>
      </c>
      <c r="AA205" s="63" t="str">
        <f>IFERROR(INDEX($P205:$W205,_xlfn.AGGREGATE(15,6,(COLUMN($P205:$W205)-COLUMN($P205)+1)/($P205:$W205&lt;&gt;""),COLUMNS($Y205:AA205))),"")</f>
        <v/>
      </c>
      <c r="AB205" s="63" t="str">
        <f>IFERROR(INDEX($P205:$W205,_xlfn.AGGREGATE(15,6,(COLUMN($P205:$W205)-COLUMN($P205)+1)/($P205:$W205&lt;&gt;""),COLUMNS($Y205:AB205))),"")</f>
        <v/>
      </c>
      <c r="AC205" s="86" t="s">
        <v>37</v>
      </c>
      <c r="AD205" s="67">
        <f>IFERROR(IF(LEFT(AE205,4)*1&lt;2022,VLOOKUP(AC205,CRFs!$C$3:$D$10,2,FALSE),IF(LEFT(AE205,4)*1&gt;=2022,VLOOKUP(AC205,CRFs!$C$3:$J$10,2+MATCH(AE205,CRFs!$E$2:$J$2,0),FALSE))),0)</f>
        <v>0</v>
      </c>
      <c r="AE205" s="66" t="str">
        <f t="shared" si="44"/>
        <v/>
      </c>
      <c r="AF205" s="66" t="str">
        <f t="shared" si="45"/>
        <v/>
      </c>
      <c r="AG205" s="68">
        <f t="shared" si="46"/>
        <v>0</v>
      </c>
      <c r="AH205" s="119" t="str">
        <f t="shared" si="47"/>
        <v/>
      </c>
      <c r="AI205" s="74"/>
    </row>
    <row r="206" spans="2:35" ht="16.2" hidden="1" customHeight="1" x14ac:dyDescent="0.25">
      <c r="B206" s="85" t="s">
        <v>282</v>
      </c>
      <c r="C206" s="87"/>
      <c r="D206" s="88"/>
      <c r="E206" s="87"/>
      <c r="F206" s="86" t="s">
        <v>37</v>
      </c>
      <c r="G206" s="86" t="s">
        <v>37</v>
      </c>
      <c r="H206" s="86" t="s">
        <v>37</v>
      </c>
      <c r="I206" s="66" t="str">
        <f t="shared" si="37"/>
        <v/>
      </c>
      <c r="J206" s="66" t="str">
        <f t="shared" si="38"/>
        <v/>
      </c>
      <c r="K206" s="66" t="str">
        <f t="shared" si="39"/>
        <v/>
      </c>
      <c r="L206" s="66" t="str">
        <f t="shared" si="40"/>
        <v/>
      </c>
      <c r="M206" s="66" t="str">
        <f t="shared" si="41"/>
        <v/>
      </c>
      <c r="N206" s="66" t="str">
        <f t="shared" si="42"/>
        <v>Insufficient Information</v>
      </c>
      <c r="O206" s="66" t="str">
        <f t="shared" si="43"/>
        <v>Insufficient Information</v>
      </c>
      <c r="P206" s="63" t="str">
        <f>IF(AND(J206&lt;&gt;"",J206&lt;=10),CRFs!$C$3,"")</f>
        <v/>
      </c>
      <c r="Q206" s="63" t="str">
        <f>IF(AND(J206&lt;&gt;"",J206&gt;=6,J206&lt;=15),CRFs!$C$4,"")</f>
        <v/>
      </c>
      <c r="R206" s="63" t="str">
        <f>IF(AND(J206&lt;&gt;"",J206&gt;=11,J206&lt;=20),CRFs!$C$5,"")</f>
        <v/>
      </c>
      <c r="S206" s="63" t="str">
        <f>IF(AND(J206&lt;&gt;"",J206&gt;=16,J206&lt;=25),CRFs!$C$6,"")</f>
        <v/>
      </c>
      <c r="T206" s="63" t="str">
        <f>IF(AND(J206&lt;&gt;"",J206&gt;=21),CRFs!$C$7,"")</f>
        <v/>
      </c>
      <c r="U206" s="63" t="str">
        <f>IF(AND(J206&lt;&gt;"",J206&gt;25),CRFs!$C$8,"")</f>
        <v/>
      </c>
      <c r="V206" s="63" t="str">
        <f>IF($N206="Yes",CRFs!$C$9,"")</f>
        <v/>
      </c>
      <c r="W206" s="63" t="str">
        <f>IF($O206="Yes",CRFs!$C$10,"")</f>
        <v/>
      </c>
      <c r="X206" s="63" t="s">
        <v>37</v>
      </c>
      <c r="Y206" s="63" t="str">
        <f>IFERROR(INDEX($P206:$W206,_xlfn.AGGREGATE(15,6,(COLUMN($P206:$W206)-COLUMN($P206)+1)/($P206:$W206&lt;&gt;""),COLUMNS($Y206:Y206))),"")</f>
        <v/>
      </c>
      <c r="Z206" s="63" t="str">
        <f>IFERROR(INDEX($P206:$W206,_xlfn.AGGREGATE(15,6,(COLUMN($P206:$W206)-COLUMN($P206)+1)/($P206:$W206&lt;&gt;""),COLUMNS($Y206:Z206))),"")</f>
        <v/>
      </c>
      <c r="AA206" s="63" t="str">
        <f>IFERROR(INDEX($P206:$W206,_xlfn.AGGREGATE(15,6,(COLUMN($P206:$W206)-COLUMN($P206)+1)/($P206:$W206&lt;&gt;""),COLUMNS($Y206:AA206))),"")</f>
        <v/>
      </c>
      <c r="AB206" s="63" t="str">
        <f>IFERROR(INDEX($P206:$W206,_xlfn.AGGREGATE(15,6,(COLUMN($P206:$W206)-COLUMN($P206)+1)/($P206:$W206&lt;&gt;""),COLUMNS($Y206:AB206))),"")</f>
        <v/>
      </c>
      <c r="AC206" s="86" t="s">
        <v>37</v>
      </c>
      <c r="AD206" s="67">
        <f>IFERROR(IF(LEFT(AE206,4)*1&lt;2022,VLOOKUP(AC206,CRFs!$C$3:$D$10,2,FALSE),IF(LEFT(AE206,4)*1&gt;=2022,VLOOKUP(AC206,CRFs!$C$3:$J$10,2+MATCH(AE206,CRFs!$E$2:$J$2,0),FALSE))),0)</f>
        <v>0</v>
      </c>
      <c r="AE206" s="66" t="str">
        <f t="shared" si="44"/>
        <v/>
      </c>
      <c r="AF206" s="66" t="str">
        <f t="shared" si="45"/>
        <v/>
      </c>
      <c r="AG206" s="68">
        <f t="shared" si="46"/>
        <v>0</v>
      </c>
      <c r="AH206" s="119" t="str">
        <f t="shared" si="47"/>
        <v/>
      </c>
      <c r="AI206" s="74"/>
    </row>
    <row r="207" spans="2:35" ht="16.2" hidden="1" customHeight="1" x14ac:dyDescent="0.25">
      <c r="B207" s="85" t="s">
        <v>283</v>
      </c>
      <c r="C207" s="87"/>
      <c r="D207" s="88"/>
      <c r="E207" s="87"/>
      <c r="F207" s="86" t="s">
        <v>37</v>
      </c>
      <c r="G207" s="86" t="s">
        <v>37</v>
      </c>
      <c r="H207" s="86" t="s">
        <v>37</v>
      </c>
      <c r="I207" s="66" t="str">
        <f t="shared" si="37"/>
        <v/>
      </c>
      <c r="J207" s="66" t="str">
        <f t="shared" si="38"/>
        <v/>
      </c>
      <c r="K207" s="66" t="str">
        <f t="shared" si="39"/>
        <v/>
      </c>
      <c r="L207" s="66" t="str">
        <f t="shared" si="40"/>
        <v/>
      </c>
      <c r="M207" s="66" t="str">
        <f t="shared" si="41"/>
        <v/>
      </c>
      <c r="N207" s="66" t="str">
        <f t="shared" si="42"/>
        <v>Insufficient Information</v>
      </c>
      <c r="O207" s="66" t="str">
        <f t="shared" si="43"/>
        <v>Insufficient Information</v>
      </c>
      <c r="P207" s="63" t="str">
        <f>IF(AND(J207&lt;&gt;"",J207&lt;=10),CRFs!$C$3,"")</f>
        <v/>
      </c>
      <c r="Q207" s="63" t="str">
        <f>IF(AND(J207&lt;&gt;"",J207&gt;=6,J207&lt;=15),CRFs!$C$4,"")</f>
        <v/>
      </c>
      <c r="R207" s="63" t="str">
        <f>IF(AND(J207&lt;&gt;"",J207&gt;=11,J207&lt;=20),CRFs!$C$5,"")</f>
        <v/>
      </c>
      <c r="S207" s="63" t="str">
        <f>IF(AND(J207&lt;&gt;"",J207&gt;=16,J207&lt;=25),CRFs!$C$6,"")</f>
        <v/>
      </c>
      <c r="T207" s="63" t="str">
        <f>IF(AND(J207&lt;&gt;"",J207&gt;=21),CRFs!$C$7,"")</f>
        <v/>
      </c>
      <c r="U207" s="63" t="str">
        <f>IF(AND(J207&lt;&gt;"",J207&gt;25),CRFs!$C$8,"")</f>
        <v/>
      </c>
      <c r="V207" s="63" t="str">
        <f>IF($N207="Yes",CRFs!$C$9,"")</f>
        <v/>
      </c>
      <c r="W207" s="63" t="str">
        <f>IF($O207="Yes",CRFs!$C$10,"")</f>
        <v/>
      </c>
      <c r="X207" s="63" t="s">
        <v>37</v>
      </c>
      <c r="Y207" s="63" t="str">
        <f>IFERROR(INDEX($P207:$W207,_xlfn.AGGREGATE(15,6,(COLUMN($P207:$W207)-COLUMN($P207)+1)/($P207:$W207&lt;&gt;""),COLUMNS($Y207:Y207))),"")</f>
        <v/>
      </c>
      <c r="Z207" s="63" t="str">
        <f>IFERROR(INDEX($P207:$W207,_xlfn.AGGREGATE(15,6,(COLUMN($P207:$W207)-COLUMN($P207)+1)/($P207:$W207&lt;&gt;""),COLUMNS($Y207:Z207))),"")</f>
        <v/>
      </c>
      <c r="AA207" s="63" t="str">
        <f>IFERROR(INDEX($P207:$W207,_xlfn.AGGREGATE(15,6,(COLUMN($P207:$W207)-COLUMN($P207)+1)/($P207:$W207&lt;&gt;""),COLUMNS($Y207:AA207))),"")</f>
        <v/>
      </c>
      <c r="AB207" s="63" t="str">
        <f>IFERROR(INDEX($P207:$W207,_xlfn.AGGREGATE(15,6,(COLUMN($P207:$W207)-COLUMN($P207)+1)/($P207:$W207&lt;&gt;""),COLUMNS($Y207:AB207))),"")</f>
        <v/>
      </c>
      <c r="AC207" s="86" t="s">
        <v>37</v>
      </c>
      <c r="AD207" s="67">
        <f>IFERROR(IF(LEFT(AE207,4)*1&lt;2022,VLOOKUP(AC207,CRFs!$C$3:$D$10,2,FALSE),IF(LEFT(AE207,4)*1&gt;=2022,VLOOKUP(AC207,CRFs!$C$3:$J$10,2+MATCH(AE207,CRFs!$E$2:$J$2,0),FALSE))),0)</f>
        <v>0</v>
      </c>
      <c r="AE207" s="66" t="str">
        <f t="shared" si="44"/>
        <v/>
      </c>
      <c r="AF207" s="66" t="str">
        <f t="shared" si="45"/>
        <v/>
      </c>
      <c r="AG207" s="68">
        <f t="shared" si="46"/>
        <v>0</v>
      </c>
      <c r="AH207" s="119" t="str">
        <f t="shared" si="47"/>
        <v/>
      </c>
      <c r="AI207" s="74"/>
    </row>
    <row r="208" spans="2:35" ht="16.2" hidden="1" customHeight="1" x14ac:dyDescent="0.25">
      <c r="B208" s="85" t="s">
        <v>284</v>
      </c>
      <c r="C208" s="87"/>
      <c r="D208" s="88"/>
      <c r="E208" s="87"/>
      <c r="F208" s="86" t="s">
        <v>37</v>
      </c>
      <c r="G208" s="86" t="s">
        <v>37</v>
      </c>
      <c r="H208" s="86" t="s">
        <v>37</v>
      </c>
      <c r="I208" s="66" t="str">
        <f t="shared" si="37"/>
        <v/>
      </c>
      <c r="J208" s="66" t="str">
        <f t="shared" si="38"/>
        <v/>
      </c>
      <c r="K208" s="66" t="str">
        <f t="shared" si="39"/>
        <v/>
      </c>
      <c r="L208" s="66" t="str">
        <f t="shared" si="40"/>
        <v/>
      </c>
      <c r="M208" s="66" t="str">
        <f t="shared" si="41"/>
        <v/>
      </c>
      <c r="N208" s="66" t="str">
        <f t="shared" si="42"/>
        <v>Insufficient Information</v>
      </c>
      <c r="O208" s="66" t="str">
        <f t="shared" si="43"/>
        <v>Insufficient Information</v>
      </c>
      <c r="P208" s="63" t="str">
        <f>IF(AND(J208&lt;&gt;"",J208&lt;=10),CRFs!$C$3,"")</f>
        <v/>
      </c>
      <c r="Q208" s="63" t="str">
        <f>IF(AND(J208&lt;&gt;"",J208&gt;=6,J208&lt;=15),CRFs!$C$4,"")</f>
        <v/>
      </c>
      <c r="R208" s="63" t="str">
        <f>IF(AND(J208&lt;&gt;"",J208&gt;=11,J208&lt;=20),CRFs!$C$5,"")</f>
        <v/>
      </c>
      <c r="S208" s="63" t="str">
        <f>IF(AND(J208&lt;&gt;"",J208&gt;=16,J208&lt;=25),CRFs!$C$6,"")</f>
        <v/>
      </c>
      <c r="T208" s="63" t="str">
        <f>IF(AND(J208&lt;&gt;"",J208&gt;=21),CRFs!$C$7,"")</f>
        <v/>
      </c>
      <c r="U208" s="63" t="str">
        <f>IF(AND(J208&lt;&gt;"",J208&gt;25),CRFs!$C$8,"")</f>
        <v/>
      </c>
      <c r="V208" s="63" t="str">
        <f>IF($N208="Yes",CRFs!$C$9,"")</f>
        <v/>
      </c>
      <c r="W208" s="63" t="str">
        <f>IF($O208="Yes",CRFs!$C$10,"")</f>
        <v/>
      </c>
      <c r="X208" s="63" t="s">
        <v>37</v>
      </c>
      <c r="Y208" s="63" t="str">
        <f>IFERROR(INDEX($P208:$W208,_xlfn.AGGREGATE(15,6,(COLUMN($P208:$W208)-COLUMN($P208)+1)/($P208:$W208&lt;&gt;""),COLUMNS($Y208:Y208))),"")</f>
        <v/>
      </c>
      <c r="Z208" s="63" t="str">
        <f>IFERROR(INDEX($P208:$W208,_xlfn.AGGREGATE(15,6,(COLUMN($P208:$W208)-COLUMN($P208)+1)/($P208:$W208&lt;&gt;""),COLUMNS($Y208:Z208))),"")</f>
        <v/>
      </c>
      <c r="AA208" s="63" t="str">
        <f>IFERROR(INDEX($P208:$W208,_xlfn.AGGREGATE(15,6,(COLUMN($P208:$W208)-COLUMN($P208)+1)/($P208:$W208&lt;&gt;""),COLUMNS($Y208:AA208))),"")</f>
        <v/>
      </c>
      <c r="AB208" s="63" t="str">
        <f>IFERROR(INDEX($P208:$W208,_xlfn.AGGREGATE(15,6,(COLUMN($P208:$W208)-COLUMN($P208)+1)/($P208:$W208&lt;&gt;""),COLUMNS($Y208:AB208))),"")</f>
        <v/>
      </c>
      <c r="AC208" s="86" t="s">
        <v>37</v>
      </c>
      <c r="AD208" s="67">
        <f>IFERROR(IF(LEFT(AE208,4)*1&lt;2022,VLOOKUP(AC208,CRFs!$C$3:$D$10,2,FALSE),IF(LEFT(AE208,4)*1&gt;=2022,VLOOKUP(AC208,CRFs!$C$3:$J$10,2+MATCH(AE208,CRFs!$E$2:$J$2,0),FALSE))),0)</f>
        <v>0</v>
      </c>
      <c r="AE208" s="66" t="str">
        <f t="shared" si="44"/>
        <v/>
      </c>
      <c r="AF208" s="66" t="str">
        <f t="shared" si="45"/>
        <v/>
      </c>
      <c r="AG208" s="68">
        <f t="shared" si="46"/>
        <v>0</v>
      </c>
      <c r="AH208" s="119" t="str">
        <f t="shared" si="47"/>
        <v/>
      </c>
      <c r="AI208" s="74"/>
    </row>
    <row r="209" spans="2:35" ht="16.2" hidden="1" customHeight="1" x14ac:dyDescent="0.25">
      <c r="B209" s="85" t="s">
        <v>285</v>
      </c>
      <c r="C209" s="87"/>
      <c r="D209" s="88"/>
      <c r="E209" s="87"/>
      <c r="F209" s="86" t="s">
        <v>37</v>
      </c>
      <c r="G209" s="86" t="s">
        <v>37</v>
      </c>
      <c r="H209" s="86" t="s">
        <v>37</v>
      </c>
      <c r="I209" s="66" t="str">
        <f t="shared" si="37"/>
        <v/>
      </c>
      <c r="J209" s="66" t="str">
        <f t="shared" si="38"/>
        <v/>
      </c>
      <c r="K209" s="66" t="str">
        <f t="shared" si="39"/>
        <v/>
      </c>
      <c r="L209" s="66" t="str">
        <f t="shared" si="40"/>
        <v/>
      </c>
      <c r="M209" s="66" t="str">
        <f t="shared" si="41"/>
        <v/>
      </c>
      <c r="N209" s="66" t="str">
        <f t="shared" si="42"/>
        <v>Insufficient Information</v>
      </c>
      <c r="O209" s="66" t="str">
        <f t="shared" si="43"/>
        <v>Insufficient Information</v>
      </c>
      <c r="P209" s="63" t="str">
        <f>IF(AND(J209&lt;&gt;"",J209&lt;=10),CRFs!$C$3,"")</f>
        <v/>
      </c>
      <c r="Q209" s="63" t="str">
        <f>IF(AND(J209&lt;&gt;"",J209&gt;=6,J209&lt;=15),CRFs!$C$4,"")</f>
        <v/>
      </c>
      <c r="R209" s="63" t="str">
        <f>IF(AND(J209&lt;&gt;"",J209&gt;=11,J209&lt;=20),CRFs!$C$5,"")</f>
        <v/>
      </c>
      <c r="S209" s="63" t="str">
        <f>IF(AND(J209&lt;&gt;"",J209&gt;=16,J209&lt;=25),CRFs!$C$6,"")</f>
        <v/>
      </c>
      <c r="T209" s="63" t="str">
        <f>IF(AND(J209&lt;&gt;"",J209&gt;=21),CRFs!$C$7,"")</f>
        <v/>
      </c>
      <c r="U209" s="63" t="str">
        <f>IF(AND(J209&lt;&gt;"",J209&gt;25),CRFs!$C$8,"")</f>
        <v/>
      </c>
      <c r="V209" s="63" t="str">
        <f>IF($N209="Yes",CRFs!$C$9,"")</f>
        <v/>
      </c>
      <c r="W209" s="63" t="str">
        <f>IF($O209="Yes",CRFs!$C$10,"")</f>
        <v/>
      </c>
      <c r="X209" s="63" t="s">
        <v>37</v>
      </c>
      <c r="Y209" s="63" t="str">
        <f>IFERROR(INDEX($P209:$W209,_xlfn.AGGREGATE(15,6,(COLUMN($P209:$W209)-COLUMN($P209)+1)/($P209:$W209&lt;&gt;""),COLUMNS($Y209:Y209))),"")</f>
        <v/>
      </c>
      <c r="Z209" s="63" t="str">
        <f>IFERROR(INDEX($P209:$W209,_xlfn.AGGREGATE(15,6,(COLUMN($P209:$W209)-COLUMN($P209)+1)/($P209:$W209&lt;&gt;""),COLUMNS($Y209:Z209))),"")</f>
        <v/>
      </c>
      <c r="AA209" s="63" t="str">
        <f>IFERROR(INDEX($P209:$W209,_xlfn.AGGREGATE(15,6,(COLUMN($P209:$W209)-COLUMN($P209)+1)/($P209:$W209&lt;&gt;""),COLUMNS($Y209:AA209))),"")</f>
        <v/>
      </c>
      <c r="AB209" s="63" t="str">
        <f>IFERROR(INDEX($P209:$W209,_xlfn.AGGREGATE(15,6,(COLUMN($P209:$W209)-COLUMN($P209)+1)/($P209:$W209&lt;&gt;""),COLUMNS($Y209:AB209))),"")</f>
        <v/>
      </c>
      <c r="AC209" s="86" t="s">
        <v>37</v>
      </c>
      <c r="AD209" s="67">
        <f>IFERROR(IF(LEFT(AE209,4)*1&lt;2022,VLOOKUP(AC209,CRFs!$C$3:$D$10,2,FALSE),IF(LEFT(AE209,4)*1&gt;=2022,VLOOKUP(AC209,CRFs!$C$3:$J$10,2+MATCH(AE209,CRFs!$E$2:$J$2,0),FALSE))),0)</f>
        <v>0</v>
      </c>
      <c r="AE209" s="66" t="str">
        <f t="shared" si="44"/>
        <v/>
      </c>
      <c r="AF209" s="66" t="str">
        <f t="shared" si="45"/>
        <v/>
      </c>
      <c r="AG209" s="68">
        <f t="shared" si="46"/>
        <v>0</v>
      </c>
      <c r="AH209" s="119" t="str">
        <f t="shared" si="47"/>
        <v/>
      </c>
      <c r="AI209" s="74"/>
    </row>
    <row r="210" spans="2:35" ht="16.2" hidden="1" customHeight="1" x14ac:dyDescent="0.25">
      <c r="B210" s="85" t="s">
        <v>286</v>
      </c>
      <c r="C210" s="87"/>
      <c r="D210" s="88"/>
      <c r="E210" s="87"/>
      <c r="F210" s="86" t="s">
        <v>37</v>
      </c>
      <c r="G210" s="86" t="s">
        <v>37</v>
      </c>
      <c r="H210" s="86" t="s">
        <v>37</v>
      </c>
      <c r="I210" s="66" t="str">
        <f t="shared" si="37"/>
        <v/>
      </c>
      <c r="J210" s="66" t="str">
        <f t="shared" si="38"/>
        <v/>
      </c>
      <c r="K210" s="66" t="str">
        <f t="shared" si="39"/>
        <v/>
      </c>
      <c r="L210" s="66" t="str">
        <f t="shared" si="40"/>
        <v/>
      </c>
      <c r="M210" s="66" t="str">
        <f t="shared" si="41"/>
        <v/>
      </c>
      <c r="N210" s="66" t="str">
        <f t="shared" si="42"/>
        <v>Insufficient Information</v>
      </c>
      <c r="O210" s="66" t="str">
        <f t="shared" si="43"/>
        <v>Insufficient Information</v>
      </c>
      <c r="P210" s="63" t="str">
        <f>IF(AND(J210&lt;&gt;"",J210&lt;=10),CRFs!$C$3,"")</f>
        <v/>
      </c>
      <c r="Q210" s="63" t="str">
        <f>IF(AND(J210&lt;&gt;"",J210&gt;=6,J210&lt;=15),CRFs!$C$4,"")</f>
        <v/>
      </c>
      <c r="R210" s="63" t="str">
        <f>IF(AND(J210&lt;&gt;"",J210&gt;=11,J210&lt;=20),CRFs!$C$5,"")</f>
        <v/>
      </c>
      <c r="S210" s="63" t="str">
        <f>IF(AND(J210&lt;&gt;"",J210&gt;=16,J210&lt;=25),CRFs!$C$6,"")</f>
        <v/>
      </c>
      <c r="T210" s="63" t="str">
        <f>IF(AND(J210&lt;&gt;"",J210&gt;=21),CRFs!$C$7,"")</f>
        <v/>
      </c>
      <c r="U210" s="63" t="str">
        <f>IF(AND(J210&lt;&gt;"",J210&gt;25),CRFs!$C$8,"")</f>
        <v/>
      </c>
      <c r="V210" s="63" t="str">
        <f>IF($N210="Yes",CRFs!$C$9,"")</f>
        <v/>
      </c>
      <c r="W210" s="63" t="str">
        <f>IF($O210="Yes",CRFs!$C$10,"")</f>
        <v/>
      </c>
      <c r="X210" s="63" t="s">
        <v>37</v>
      </c>
      <c r="Y210" s="63" t="str">
        <f>IFERROR(INDEX($P210:$W210,_xlfn.AGGREGATE(15,6,(COLUMN($P210:$W210)-COLUMN($P210)+1)/($P210:$W210&lt;&gt;""),COLUMNS($Y210:Y210))),"")</f>
        <v/>
      </c>
      <c r="Z210" s="63" t="str">
        <f>IFERROR(INDEX($P210:$W210,_xlfn.AGGREGATE(15,6,(COLUMN($P210:$W210)-COLUMN($P210)+1)/($P210:$W210&lt;&gt;""),COLUMNS($Y210:Z210))),"")</f>
        <v/>
      </c>
      <c r="AA210" s="63" t="str">
        <f>IFERROR(INDEX($P210:$W210,_xlfn.AGGREGATE(15,6,(COLUMN($P210:$W210)-COLUMN($P210)+1)/($P210:$W210&lt;&gt;""),COLUMNS($Y210:AA210))),"")</f>
        <v/>
      </c>
      <c r="AB210" s="63" t="str">
        <f>IFERROR(INDEX($P210:$W210,_xlfn.AGGREGATE(15,6,(COLUMN($P210:$W210)-COLUMN($P210)+1)/($P210:$W210&lt;&gt;""),COLUMNS($Y210:AB210))),"")</f>
        <v/>
      </c>
      <c r="AC210" s="86" t="s">
        <v>37</v>
      </c>
      <c r="AD210" s="67">
        <f>IFERROR(IF(LEFT(AE210,4)*1&lt;2022,VLOOKUP(AC210,CRFs!$C$3:$D$10,2,FALSE),IF(LEFT(AE210,4)*1&gt;=2022,VLOOKUP(AC210,CRFs!$C$3:$J$10,2+MATCH(AE210,CRFs!$E$2:$J$2,0),FALSE))),0)</f>
        <v>0</v>
      </c>
      <c r="AE210" s="66" t="str">
        <f t="shared" si="44"/>
        <v/>
      </c>
      <c r="AF210" s="66" t="str">
        <f t="shared" si="45"/>
        <v/>
      </c>
      <c r="AG210" s="68">
        <f t="shared" si="46"/>
        <v>0</v>
      </c>
      <c r="AH210" s="119" t="str">
        <f t="shared" si="47"/>
        <v/>
      </c>
      <c r="AI210" s="74"/>
    </row>
    <row r="211" spans="2:35" ht="16.2" hidden="1" customHeight="1" x14ac:dyDescent="0.25">
      <c r="B211" s="85" t="s">
        <v>287</v>
      </c>
      <c r="C211" s="87"/>
      <c r="D211" s="88"/>
      <c r="E211" s="87"/>
      <c r="F211" s="86" t="s">
        <v>37</v>
      </c>
      <c r="G211" s="86" t="s">
        <v>37</v>
      </c>
      <c r="H211" s="86" t="s">
        <v>37</v>
      </c>
      <c r="I211" s="66" t="str">
        <f t="shared" si="37"/>
        <v/>
      </c>
      <c r="J211" s="66" t="str">
        <f t="shared" si="38"/>
        <v/>
      </c>
      <c r="K211" s="66" t="str">
        <f t="shared" si="39"/>
        <v/>
      </c>
      <c r="L211" s="66" t="str">
        <f t="shared" si="40"/>
        <v/>
      </c>
      <c r="M211" s="66" t="str">
        <f t="shared" si="41"/>
        <v/>
      </c>
      <c r="N211" s="66" t="str">
        <f t="shared" si="42"/>
        <v>Insufficient Information</v>
      </c>
      <c r="O211" s="66" t="str">
        <f t="shared" si="43"/>
        <v>Insufficient Information</v>
      </c>
      <c r="P211" s="63" t="str">
        <f>IF(AND(J211&lt;&gt;"",J211&lt;=10),CRFs!$C$3,"")</f>
        <v/>
      </c>
      <c r="Q211" s="63" t="str">
        <f>IF(AND(J211&lt;&gt;"",J211&gt;=6,J211&lt;=15),CRFs!$C$4,"")</f>
        <v/>
      </c>
      <c r="R211" s="63" t="str">
        <f>IF(AND(J211&lt;&gt;"",J211&gt;=11,J211&lt;=20),CRFs!$C$5,"")</f>
        <v/>
      </c>
      <c r="S211" s="63" t="str">
        <f>IF(AND(J211&lt;&gt;"",J211&gt;=16,J211&lt;=25),CRFs!$C$6,"")</f>
        <v/>
      </c>
      <c r="T211" s="63" t="str">
        <f>IF(AND(J211&lt;&gt;"",J211&gt;=21),CRFs!$C$7,"")</f>
        <v/>
      </c>
      <c r="U211" s="63" t="str">
        <f>IF(AND(J211&lt;&gt;"",J211&gt;25),CRFs!$C$8,"")</f>
        <v/>
      </c>
      <c r="V211" s="63" t="str">
        <f>IF($N211="Yes",CRFs!$C$9,"")</f>
        <v/>
      </c>
      <c r="W211" s="63" t="str">
        <f>IF($O211="Yes",CRFs!$C$10,"")</f>
        <v/>
      </c>
      <c r="X211" s="63" t="s">
        <v>37</v>
      </c>
      <c r="Y211" s="63" t="str">
        <f>IFERROR(INDEX($P211:$W211,_xlfn.AGGREGATE(15,6,(COLUMN($P211:$W211)-COLUMN($P211)+1)/($P211:$W211&lt;&gt;""),COLUMNS($Y211:Y211))),"")</f>
        <v/>
      </c>
      <c r="Z211" s="63" t="str">
        <f>IFERROR(INDEX($P211:$W211,_xlfn.AGGREGATE(15,6,(COLUMN($P211:$W211)-COLUMN($P211)+1)/($P211:$W211&lt;&gt;""),COLUMNS($Y211:Z211))),"")</f>
        <v/>
      </c>
      <c r="AA211" s="63" t="str">
        <f>IFERROR(INDEX($P211:$W211,_xlfn.AGGREGATE(15,6,(COLUMN($P211:$W211)-COLUMN($P211)+1)/($P211:$W211&lt;&gt;""),COLUMNS($Y211:AA211))),"")</f>
        <v/>
      </c>
      <c r="AB211" s="63" t="str">
        <f>IFERROR(INDEX($P211:$W211,_xlfn.AGGREGATE(15,6,(COLUMN($P211:$W211)-COLUMN($P211)+1)/($P211:$W211&lt;&gt;""),COLUMNS($Y211:AB211))),"")</f>
        <v/>
      </c>
      <c r="AC211" s="86" t="s">
        <v>37</v>
      </c>
      <c r="AD211" s="67">
        <f>IFERROR(IF(LEFT(AE211,4)*1&lt;2022,VLOOKUP(AC211,CRFs!$C$3:$D$10,2,FALSE),IF(LEFT(AE211,4)*1&gt;=2022,VLOOKUP(AC211,CRFs!$C$3:$J$10,2+MATCH(AE211,CRFs!$E$2:$J$2,0),FALSE))),0)</f>
        <v>0</v>
      </c>
      <c r="AE211" s="66" t="str">
        <f t="shared" si="44"/>
        <v/>
      </c>
      <c r="AF211" s="66" t="str">
        <f t="shared" si="45"/>
        <v/>
      </c>
      <c r="AG211" s="68">
        <f t="shared" si="46"/>
        <v>0</v>
      </c>
      <c r="AH211" s="119" t="str">
        <f t="shared" si="47"/>
        <v/>
      </c>
      <c r="AI211" s="74"/>
    </row>
    <row r="212" spans="2:35" ht="16.2" hidden="1" customHeight="1" x14ac:dyDescent="0.25">
      <c r="B212" s="85" t="s">
        <v>288</v>
      </c>
      <c r="C212" s="87"/>
      <c r="D212" s="88"/>
      <c r="E212" s="87"/>
      <c r="F212" s="86" t="s">
        <v>37</v>
      </c>
      <c r="G212" s="86" t="s">
        <v>37</v>
      </c>
      <c r="H212" s="86" t="s">
        <v>37</v>
      </c>
      <c r="I212" s="66" t="str">
        <f t="shared" si="37"/>
        <v/>
      </c>
      <c r="J212" s="66" t="str">
        <f t="shared" si="38"/>
        <v/>
      </c>
      <c r="K212" s="66" t="str">
        <f t="shared" si="39"/>
        <v/>
      </c>
      <c r="L212" s="66" t="str">
        <f t="shared" si="40"/>
        <v/>
      </c>
      <c r="M212" s="66" t="str">
        <f t="shared" si="41"/>
        <v/>
      </c>
      <c r="N212" s="66" t="str">
        <f t="shared" si="42"/>
        <v>Insufficient Information</v>
      </c>
      <c r="O212" s="66" t="str">
        <f t="shared" si="43"/>
        <v>Insufficient Information</v>
      </c>
      <c r="P212" s="63" t="str">
        <f>IF(AND(J212&lt;&gt;"",J212&lt;=10),CRFs!$C$3,"")</f>
        <v/>
      </c>
      <c r="Q212" s="63" t="str">
        <f>IF(AND(J212&lt;&gt;"",J212&gt;=6,J212&lt;=15),CRFs!$C$4,"")</f>
        <v/>
      </c>
      <c r="R212" s="63" t="str">
        <f>IF(AND(J212&lt;&gt;"",J212&gt;=11,J212&lt;=20),CRFs!$C$5,"")</f>
        <v/>
      </c>
      <c r="S212" s="63" t="str">
        <f>IF(AND(J212&lt;&gt;"",J212&gt;=16,J212&lt;=25),CRFs!$C$6,"")</f>
        <v/>
      </c>
      <c r="T212" s="63" t="str">
        <f>IF(AND(J212&lt;&gt;"",J212&gt;=21),CRFs!$C$7,"")</f>
        <v/>
      </c>
      <c r="U212" s="63" t="str">
        <f>IF(AND(J212&lt;&gt;"",J212&gt;25),CRFs!$C$8,"")</f>
        <v/>
      </c>
      <c r="V212" s="63" t="str">
        <f>IF($N212="Yes",CRFs!$C$9,"")</f>
        <v/>
      </c>
      <c r="W212" s="63" t="str">
        <f>IF($O212="Yes",CRFs!$C$10,"")</f>
        <v/>
      </c>
      <c r="X212" s="63" t="s">
        <v>37</v>
      </c>
      <c r="Y212" s="63" t="str">
        <f>IFERROR(INDEX($P212:$W212,_xlfn.AGGREGATE(15,6,(COLUMN($P212:$W212)-COLUMN($P212)+1)/($P212:$W212&lt;&gt;""),COLUMNS($Y212:Y212))),"")</f>
        <v/>
      </c>
      <c r="Z212" s="63" t="str">
        <f>IFERROR(INDEX($P212:$W212,_xlfn.AGGREGATE(15,6,(COLUMN($P212:$W212)-COLUMN($P212)+1)/($P212:$W212&lt;&gt;""),COLUMNS($Y212:Z212))),"")</f>
        <v/>
      </c>
      <c r="AA212" s="63" t="str">
        <f>IFERROR(INDEX($P212:$W212,_xlfn.AGGREGATE(15,6,(COLUMN($P212:$W212)-COLUMN($P212)+1)/($P212:$W212&lt;&gt;""),COLUMNS($Y212:AA212))),"")</f>
        <v/>
      </c>
      <c r="AB212" s="63" t="str">
        <f>IFERROR(INDEX($P212:$W212,_xlfn.AGGREGATE(15,6,(COLUMN($P212:$W212)-COLUMN($P212)+1)/($P212:$W212&lt;&gt;""),COLUMNS($Y212:AB212))),"")</f>
        <v/>
      </c>
      <c r="AC212" s="86" t="s">
        <v>37</v>
      </c>
      <c r="AD212" s="67">
        <f>IFERROR(IF(LEFT(AE212,4)*1&lt;2022,VLOOKUP(AC212,CRFs!$C$3:$D$10,2,FALSE),IF(LEFT(AE212,4)*1&gt;=2022,VLOOKUP(AC212,CRFs!$C$3:$J$10,2+MATCH(AE212,CRFs!$E$2:$J$2,0),FALSE))),0)</f>
        <v>0</v>
      </c>
      <c r="AE212" s="66" t="str">
        <f t="shared" si="44"/>
        <v/>
      </c>
      <c r="AF212" s="66" t="str">
        <f t="shared" si="45"/>
        <v/>
      </c>
      <c r="AG212" s="68">
        <f t="shared" si="46"/>
        <v>0</v>
      </c>
      <c r="AH212" s="119" t="str">
        <f t="shared" si="47"/>
        <v/>
      </c>
      <c r="AI212" s="74"/>
    </row>
    <row r="213" spans="2:35" ht="16.2" hidden="1" customHeight="1" x14ac:dyDescent="0.25">
      <c r="B213" s="85" t="s">
        <v>289</v>
      </c>
      <c r="C213" s="87"/>
      <c r="D213" s="88"/>
      <c r="E213" s="87"/>
      <c r="F213" s="86" t="s">
        <v>37</v>
      </c>
      <c r="G213" s="86" t="s">
        <v>37</v>
      </c>
      <c r="H213" s="86" t="s">
        <v>37</v>
      </c>
      <c r="I213" s="66" t="str">
        <f t="shared" si="37"/>
        <v/>
      </c>
      <c r="J213" s="66" t="str">
        <f t="shared" si="38"/>
        <v/>
      </c>
      <c r="K213" s="66" t="str">
        <f t="shared" si="39"/>
        <v/>
      </c>
      <c r="L213" s="66" t="str">
        <f t="shared" si="40"/>
        <v/>
      </c>
      <c r="M213" s="66" t="str">
        <f t="shared" si="41"/>
        <v/>
      </c>
      <c r="N213" s="66" t="str">
        <f t="shared" si="42"/>
        <v>Insufficient Information</v>
      </c>
      <c r="O213" s="66" t="str">
        <f t="shared" si="43"/>
        <v>Insufficient Information</v>
      </c>
      <c r="P213" s="63" t="str">
        <f>IF(AND(J213&lt;&gt;"",J213&lt;=10),CRFs!$C$3,"")</f>
        <v/>
      </c>
      <c r="Q213" s="63" t="str">
        <f>IF(AND(J213&lt;&gt;"",J213&gt;=6,J213&lt;=15),CRFs!$C$4,"")</f>
        <v/>
      </c>
      <c r="R213" s="63" t="str">
        <f>IF(AND(J213&lt;&gt;"",J213&gt;=11,J213&lt;=20),CRFs!$C$5,"")</f>
        <v/>
      </c>
      <c r="S213" s="63" t="str">
        <f>IF(AND(J213&lt;&gt;"",J213&gt;=16,J213&lt;=25),CRFs!$C$6,"")</f>
        <v/>
      </c>
      <c r="T213" s="63" t="str">
        <f>IF(AND(J213&lt;&gt;"",J213&gt;=21),CRFs!$C$7,"")</f>
        <v/>
      </c>
      <c r="U213" s="63" t="str">
        <f>IF(AND(J213&lt;&gt;"",J213&gt;25),CRFs!$C$8,"")</f>
        <v/>
      </c>
      <c r="V213" s="63" t="str">
        <f>IF($N213="Yes",CRFs!$C$9,"")</f>
        <v/>
      </c>
      <c r="W213" s="63" t="str">
        <f>IF($O213="Yes",CRFs!$C$10,"")</f>
        <v/>
      </c>
      <c r="X213" s="63" t="s">
        <v>37</v>
      </c>
      <c r="Y213" s="63" t="str">
        <f>IFERROR(INDEX($P213:$W213,_xlfn.AGGREGATE(15,6,(COLUMN($P213:$W213)-COLUMN($P213)+1)/($P213:$W213&lt;&gt;""),COLUMNS($Y213:Y213))),"")</f>
        <v/>
      </c>
      <c r="Z213" s="63" t="str">
        <f>IFERROR(INDEX($P213:$W213,_xlfn.AGGREGATE(15,6,(COLUMN($P213:$W213)-COLUMN($P213)+1)/($P213:$W213&lt;&gt;""),COLUMNS($Y213:Z213))),"")</f>
        <v/>
      </c>
      <c r="AA213" s="63" t="str">
        <f>IFERROR(INDEX($P213:$W213,_xlfn.AGGREGATE(15,6,(COLUMN($P213:$W213)-COLUMN($P213)+1)/($P213:$W213&lt;&gt;""),COLUMNS($Y213:AA213))),"")</f>
        <v/>
      </c>
      <c r="AB213" s="63" t="str">
        <f>IFERROR(INDEX($P213:$W213,_xlfn.AGGREGATE(15,6,(COLUMN($P213:$W213)-COLUMN($P213)+1)/($P213:$W213&lt;&gt;""),COLUMNS($Y213:AB213))),"")</f>
        <v/>
      </c>
      <c r="AC213" s="86" t="s">
        <v>37</v>
      </c>
      <c r="AD213" s="67">
        <f>IFERROR(IF(LEFT(AE213,4)*1&lt;2022,VLOOKUP(AC213,CRFs!$C$3:$D$10,2,FALSE),IF(LEFT(AE213,4)*1&gt;=2022,VLOOKUP(AC213,CRFs!$C$3:$J$10,2+MATCH(AE213,CRFs!$E$2:$J$2,0),FALSE))),0)</f>
        <v>0</v>
      </c>
      <c r="AE213" s="66" t="str">
        <f t="shared" si="44"/>
        <v/>
      </c>
      <c r="AF213" s="66" t="str">
        <f t="shared" si="45"/>
        <v/>
      </c>
      <c r="AG213" s="68">
        <f t="shared" si="46"/>
        <v>0</v>
      </c>
      <c r="AH213" s="119" t="str">
        <f t="shared" si="47"/>
        <v/>
      </c>
      <c r="AI213" s="74"/>
    </row>
    <row r="214" spans="2:35" ht="16.2" hidden="1" customHeight="1" x14ac:dyDescent="0.25">
      <c r="B214" s="85" t="s">
        <v>290</v>
      </c>
      <c r="C214" s="87"/>
      <c r="D214" s="88"/>
      <c r="E214" s="87"/>
      <c r="F214" s="86" t="s">
        <v>37</v>
      </c>
      <c r="G214" s="86" t="s">
        <v>37</v>
      </c>
      <c r="H214" s="86" t="s">
        <v>37</v>
      </c>
      <c r="I214" s="66" t="str">
        <f t="shared" si="37"/>
        <v/>
      </c>
      <c r="J214" s="66" t="str">
        <f t="shared" si="38"/>
        <v/>
      </c>
      <c r="K214" s="66" t="str">
        <f t="shared" si="39"/>
        <v/>
      </c>
      <c r="L214" s="66" t="str">
        <f t="shared" si="40"/>
        <v/>
      </c>
      <c r="M214" s="66" t="str">
        <f t="shared" si="41"/>
        <v/>
      </c>
      <c r="N214" s="66" t="str">
        <f t="shared" si="42"/>
        <v>Insufficient Information</v>
      </c>
      <c r="O214" s="66" t="str">
        <f t="shared" si="43"/>
        <v>Insufficient Information</v>
      </c>
      <c r="P214" s="63" t="str">
        <f>IF(AND(J214&lt;&gt;"",J214&lt;=10),CRFs!$C$3,"")</f>
        <v/>
      </c>
      <c r="Q214" s="63" t="str">
        <f>IF(AND(J214&lt;&gt;"",J214&gt;=6,J214&lt;=15),CRFs!$C$4,"")</f>
        <v/>
      </c>
      <c r="R214" s="63" t="str">
        <f>IF(AND(J214&lt;&gt;"",J214&gt;=11,J214&lt;=20),CRFs!$C$5,"")</f>
        <v/>
      </c>
      <c r="S214" s="63" t="str">
        <f>IF(AND(J214&lt;&gt;"",J214&gt;=16,J214&lt;=25),CRFs!$C$6,"")</f>
        <v/>
      </c>
      <c r="T214" s="63" t="str">
        <f>IF(AND(J214&lt;&gt;"",J214&gt;=21),CRFs!$C$7,"")</f>
        <v/>
      </c>
      <c r="U214" s="63" t="str">
        <f>IF(AND(J214&lt;&gt;"",J214&gt;25),CRFs!$C$8,"")</f>
        <v/>
      </c>
      <c r="V214" s="63" t="str">
        <f>IF($N214="Yes",CRFs!$C$9,"")</f>
        <v/>
      </c>
      <c r="W214" s="63" t="str">
        <f>IF($O214="Yes",CRFs!$C$10,"")</f>
        <v/>
      </c>
      <c r="X214" s="63" t="s">
        <v>37</v>
      </c>
      <c r="Y214" s="63" t="str">
        <f>IFERROR(INDEX($P214:$W214,_xlfn.AGGREGATE(15,6,(COLUMN($P214:$W214)-COLUMN($P214)+1)/($P214:$W214&lt;&gt;""),COLUMNS($Y214:Y214))),"")</f>
        <v/>
      </c>
      <c r="Z214" s="63" t="str">
        <f>IFERROR(INDEX($P214:$W214,_xlfn.AGGREGATE(15,6,(COLUMN($P214:$W214)-COLUMN($P214)+1)/($P214:$W214&lt;&gt;""),COLUMNS($Y214:Z214))),"")</f>
        <v/>
      </c>
      <c r="AA214" s="63" t="str">
        <f>IFERROR(INDEX($P214:$W214,_xlfn.AGGREGATE(15,6,(COLUMN($P214:$W214)-COLUMN($P214)+1)/($P214:$W214&lt;&gt;""),COLUMNS($Y214:AA214))),"")</f>
        <v/>
      </c>
      <c r="AB214" s="63" t="str">
        <f>IFERROR(INDEX($P214:$W214,_xlfn.AGGREGATE(15,6,(COLUMN($P214:$W214)-COLUMN($P214)+1)/($P214:$W214&lt;&gt;""),COLUMNS($Y214:AB214))),"")</f>
        <v/>
      </c>
      <c r="AC214" s="86" t="s">
        <v>37</v>
      </c>
      <c r="AD214" s="67">
        <f>IFERROR(IF(LEFT(AE214,4)*1&lt;2022,VLOOKUP(AC214,CRFs!$C$3:$D$10,2,FALSE),IF(LEFT(AE214,4)*1&gt;=2022,VLOOKUP(AC214,CRFs!$C$3:$J$10,2+MATCH(AE214,CRFs!$E$2:$J$2,0),FALSE))),0)</f>
        <v>0</v>
      </c>
      <c r="AE214" s="66" t="str">
        <f t="shared" si="44"/>
        <v/>
      </c>
      <c r="AF214" s="66" t="str">
        <f t="shared" si="45"/>
        <v/>
      </c>
      <c r="AG214" s="68">
        <f t="shared" si="46"/>
        <v>0</v>
      </c>
      <c r="AH214" s="119" t="str">
        <f t="shared" si="47"/>
        <v/>
      </c>
      <c r="AI214" s="74"/>
    </row>
    <row r="215" spans="2:35" ht="16.2" hidden="1" customHeight="1" x14ac:dyDescent="0.25">
      <c r="B215" s="85" t="s">
        <v>291</v>
      </c>
      <c r="C215" s="87"/>
      <c r="D215" s="88"/>
      <c r="E215" s="87"/>
      <c r="F215" s="86" t="s">
        <v>37</v>
      </c>
      <c r="G215" s="86" t="s">
        <v>37</v>
      </c>
      <c r="H215" s="86" t="s">
        <v>37</v>
      </c>
      <c r="I215" s="66" t="str">
        <f t="shared" si="37"/>
        <v/>
      </c>
      <c r="J215" s="66" t="str">
        <f t="shared" si="38"/>
        <v/>
      </c>
      <c r="K215" s="66" t="str">
        <f t="shared" si="39"/>
        <v/>
      </c>
      <c r="L215" s="66" t="str">
        <f t="shared" si="40"/>
        <v/>
      </c>
      <c r="M215" s="66" t="str">
        <f t="shared" si="41"/>
        <v/>
      </c>
      <c r="N215" s="66" t="str">
        <f t="shared" si="42"/>
        <v>Insufficient Information</v>
      </c>
      <c r="O215" s="66" t="str">
        <f t="shared" si="43"/>
        <v>Insufficient Information</v>
      </c>
      <c r="P215" s="63" t="str">
        <f>IF(AND(J215&lt;&gt;"",J215&lt;=10),CRFs!$C$3,"")</f>
        <v/>
      </c>
      <c r="Q215" s="63" t="str">
        <f>IF(AND(J215&lt;&gt;"",J215&gt;=6,J215&lt;=15),CRFs!$C$4,"")</f>
        <v/>
      </c>
      <c r="R215" s="63" t="str">
        <f>IF(AND(J215&lt;&gt;"",J215&gt;=11,J215&lt;=20),CRFs!$C$5,"")</f>
        <v/>
      </c>
      <c r="S215" s="63" t="str">
        <f>IF(AND(J215&lt;&gt;"",J215&gt;=16,J215&lt;=25),CRFs!$C$6,"")</f>
        <v/>
      </c>
      <c r="T215" s="63" t="str">
        <f>IF(AND(J215&lt;&gt;"",J215&gt;=21),CRFs!$C$7,"")</f>
        <v/>
      </c>
      <c r="U215" s="63" t="str">
        <f>IF(AND(J215&lt;&gt;"",J215&gt;25),CRFs!$C$8,"")</f>
        <v/>
      </c>
      <c r="V215" s="63" t="str">
        <f>IF($N215="Yes",CRFs!$C$9,"")</f>
        <v/>
      </c>
      <c r="W215" s="63" t="str">
        <f>IF($O215="Yes",CRFs!$C$10,"")</f>
        <v/>
      </c>
      <c r="X215" s="63" t="s">
        <v>37</v>
      </c>
      <c r="Y215" s="63" t="str">
        <f>IFERROR(INDEX($P215:$W215,_xlfn.AGGREGATE(15,6,(COLUMN($P215:$W215)-COLUMN($P215)+1)/($P215:$W215&lt;&gt;""),COLUMNS($Y215:Y215))),"")</f>
        <v/>
      </c>
      <c r="Z215" s="63" t="str">
        <f>IFERROR(INDEX($P215:$W215,_xlfn.AGGREGATE(15,6,(COLUMN($P215:$W215)-COLUMN($P215)+1)/($P215:$W215&lt;&gt;""),COLUMNS($Y215:Z215))),"")</f>
        <v/>
      </c>
      <c r="AA215" s="63" t="str">
        <f>IFERROR(INDEX($P215:$W215,_xlfn.AGGREGATE(15,6,(COLUMN($P215:$W215)-COLUMN($P215)+1)/($P215:$W215&lt;&gt;""),COLUMNS($Y215:AA215))),"")</f>
        <v/>
      </c>
      <c r="AB215" s="63" t="str">
        <f>IFERROR(INDEX($P215:$W215,_xlfn.AGGREGATE(15,6,(COLUMN($P215:$W215)-COLUMN($P215)+1)/($P215:$W215&lt;&gt;""),COLUMNS($Y215:AB215))),"")</f>
        <v/>
      </c>
      <c r="AC215" s="86" t="s">
        <v>37</v>
      </c>
      <c r="AD215" s="67">
        <f>IFERROR(IF(LEFT(AE215,4)*1&lt;2022,VLOOKUP(AC215,CRFs!$C$3:$D$10,2,FALSE),IF(LEFT(AE215,4)*1&gt;=2022,VLOOKUP(AC215,CRFs!$C$3:$J$10,2+MATCH(AE215,CRFs!$E$2:$J$2,0),FALSE))),0)</f>
        <v>0</v>
      </c>
      <c r="AE215" s="66" t="str">
        <f t="shared" si="44"/>
        <v/>
      </c>
      <c r="AF215" s="66" t="str">
        <f t="shared" si="45"/>
        <v/>
      </c>
      <c r="AG215" s="68">
        <f t="shared" si="46"/>
        <v>0</v>
      </c>
      <c r="AH215" s="119" t="str">
        <f t="shared" si="47"/>
        <v/>
      </c>
      <c r="AI215" s="74"/>
    </row>
    <row r="216" spans="2:35" ht="16.2" hidden="1" customHeight="1" x14ac:dyDescent="0.25">
      <c r="B216" s="85" t="s">
        <v>292</v>
      </c>
      <c r="C216" s="87"/>
      <c r="D216" s="88"/>
      <c r="E216" s="87"/>
      <c r="F216" s="86" t="s">
        <v>37</v>
      </c>
      <c r="G216" s="86" t="s">
        <v>37</v>
      </c>
      <c r="H216" s="86" t="s">
        <v>37</v>
      </c>
      <c r="I216" s="66" t="str">
        <f t="shared" si="37"/>
        <v/>
      </c>
      <c r="J216" s="66" t="str">
        <f t="shared" si="38"/>
        <v/>
      </c>
      <c r="K216" s="66" t="str">
        <f t="shared" si="39"/>
        <v/>
      </c>
      <c r="L216" s="66" t="str">
        <f t="shared" si="40"/>
        <v/>
      </c>
      <c r="M216" s="66" t="str">
        <f t="shared" si="41"/>
        <v/>
      </c>
      <c r="N216" s="66" t="str">
        <f t="shared" si="42"/>
        <v>Insufficient Information</v>
      </c>
      <c r="O216" s="66" t="str">
        <f t="shared" si="43"/>
        <v>Insufficient Information</v>
      </c>
      <c r="P216" s="63" t="str">
        <f>IF(AND(J216&lt;&gt;"",J216&lt;=10),CRFs!$C$3,"")</f>
        <v/>
      </c>
      <c r="Q216" s="63" t="str">
        <f>IF(AND(J216&lt;&gt;"",J216&gt;=6,J216&lt;=15),CRFs!$C$4,"")</f>
        <v/>
      </c>
      <c r="R216" s="63" t="str">
        <f>IF(AND(J216&lt;&gt;"",J216&gt;=11,J216&lt;=20),CRFs!$C$5,"")</f>
        <v/>
      </c>
      <c r="S216" s="63" t="str">
        <f>IF(AND(J216&lt;&gt;"",J216&gt;=16,J216&lt;=25),CRFs!$C$6,"")</f>
        <v/>
      </c>
      <c r="T216" s="63" t="str">
        <f>IF(AND(J216&lt;&gt;"",J216&gt;=21),CRFs!$C$7,"")</f>
        <v/>
      </c>
      <c r="U216" s="63" t="str">
        <f>IF(AND(J216&lt;&gt;"",J216&gt;25),CRFs!$C$8,"")</f>
        <v/>
      </c>
      <c r="V216" s="63" t="str">
        <f>IF($N216="Yes",CRFs!$C$9,"")</f>
        <v/>
      </c>
      <c r="W216" s="63" t="str">
        <f>IF($O216="Yes",CRFs!$C$10,"")</f>
        <v/>
      </c>
      <c r="X216" s="63" t="s">
        <v>37</v>
      </c>
      <c r="Y216" s="63" t="str">
        <f>IFERROR(INDEX($P216:$W216,_xlfn.AGGREGATE(15,6,(COLUMN($P216:$W216)-COLUMN($P216)+1)/($P216:$W216&lt;&gt;""),COLUMNS($Y216:Y216))),"")</f>
        <v/>
      </c>
      <c r="Z216" s="63" t="str">
        <f>IFERROR(INDEX($P216:$W216,_xlfn.AGGREGATE(15,6,(COLUMN($P216:$W216)-COLUMN($P216)+1)/($P216:$W216&lt;&gt;""),COLUMNS($Y216:Z216))),"")</f>
        <v/>
      </c>
      <c r="AA216" s="63" t="str">
        <f>IFERROR(INDEX($P216:$W216,_xlfn.AGGREGATE(15,6,(COLUMN($P216:$W216)-COLUMN($P216)+1)/($P216:$W216&lt;&gt;""),COLUMNS($Y216:AA216))),"")</f>
        <v/>
      </c>
      <c r="AB216" s="63" t="str">
        <f>IFERROR(INDEX($P216:$W216,_xlfn.AGGREGATE(15,6,(COLUMN($P216:$W216)-COLUMN($P216)+1)/($P216:$W216&lt;&gt;""),COLUMNS($Y216:AB216))),"")</f>
        <v/>
      </c>
      <c r="AC216" s="86" t="s">
        <v>37</v>
      </c>
      <c r="AD216" s="67">
        <f>IFERROR(IF(LEFT(AE216,4)*1&lt;2022,VLOOKUP(AC216,CRFs!$C$3:$D$10,2,FALSE),IF(LEFT(AE216,4)*1&gt;=2022,VLOOKUP(AC216,CRFs!$C$3:$J$10,2+MATCH(AE216,CRFs!$E$2:$J$2,0),FALSE))),0)</f>
        <v>0</v>
      </c>
      <c r="AE216" s="66" t="str">
        <f t="shared" si="44"/>
        <v/>
      </c>
      <c r="AF216" s="66" t="str">
        <f t="shared" si="45"/>
        <v/>
      </c>
      <c r="AG216" s="68">
        <f t="shared" si="46"/>
        <v>0</v>
      </c>
      <c r="AH216" s="119" t="str">
        <f t="shared" si="47"/>
        <v/>
      </c>
      <c r="AI216" s="74"/>
    </row>
    <row r="217" spans="2:35" ht="16.2" hidden="1" customHeight="1" x14ac:dyDescent="0.25">
      <c r="B217" s="85" t="s">
        <v>293</v>
      </c>
      <c r="C217" s="87"/>
      <c r="D217" s="88"/>
      <c r="E217" s="87"/>
      <c r="F217" s="86" t="s">
        <v>37</v>
      </c>
      <c r="G217" s="86" t="s">
        <v>37</v>
      </c>
      <c r="H217" s="86" t="s">
        <v>37</v>
      </c>
      <c r="I217" s="66" t="str">
        <f t="shared" si="37"/>
        <v/>
      </c>
      <c r="J217" s="66" t="str">
        <f t="shared" si="38"/>
        <v/>
      </c>
      <c r="K217" s="66" t="str">
        <f t="shared" si="39"/>
        <v/>
      </c>
      <c r="L217" s="66" t="str">
        <f t="shared" si="40"/>
        <v/>
      </c>
      <c r="M217" s="66" t="str">
        <f t="shared" si="41"/>
        <v/>
      </c>
      <c r="N217" s="66" t="str">
        <f t="shared" si="42"/>
        <v>Insufficient Information</v>
      </c>
      <c r="O217" s="66" t="str">
        <f t="shared" si="43"/>
        <v>Insufficient Information</v>
      </c>
      <c r="P217" s="63" t="str">
        <f>IF(AND(J217&lt;&gt;"",J217&lt;=10),CRFs!$C$3,"")</f>
        <v/>
      </c>
      <c r="Q217" s="63" t="str">
        <f>IF(AND(J217&lt;&gt;"",J217&gt;=6,J217&lt;=15),CRFs!$C$4,"")</f>
        <v/>
      </c>
      <c r="R217" s="63" t="str">
        <f>IF(AND(J217&lt;&gt;"",J217&gt;=11,J217&lt;=20),CRFs!$C$5,"")</f>
        <v/>
      </c>
      <c r="S217" s="63" t="str">
        <f>IF(AND(J217&lt;&gt;"",J217&gt;=16,J217&lt;=25),CRFs!$C$6,"")</f>
        <v/>
      </c>
      <c r="T217" s="63" t="str">
        <f>IF(AND(J217&lt;&gt;"",J217&gt;=21),CRFs!$C$7,"")</f>
        <v/>
      </c>
      <c r="U217" s="63" t="str">
        <f>IF(AND(J217&lt;&gt;"",J217&gt;25),CRFs!$C$8,"")</f>
        <v/>
      </c>
      <c r="V217" s="63" t="str">
        <f>IF($N217="Yes",CRFs!$C$9,"")</f>
        <v/>
      </c>
      <c r="W217" s="63" t="str">
        <f>IF($O217="Yes",CRFs!$C$10,"")</f>
        <v/>
      </c>
      <c r="X217" s="63" t="s">
        <v>37</v>
      </c>
      <c r="Y217" s="63" t="str">
        <f>IFERROR(INDEX($P217:$W217,_xlfn.AGGREGATE(15,6,(COLUMN($P217:$W217)-COLUMN($P217)+1)/($P217:$W217&lt;&gt;""),COLUMNS($Y217:Y217))),"")</f>
        <v/>
      </c>
      <c r="Z217" s="63" t="str">
        <f>IFERROR(INDEX($P217:$W217,_xlfn.AGGREGATE(15,6,(COLUMN($P217:$W217)-COLUMN($P217)+1)/($P217:$W217&lt;&gt;""),COLUMNS($Y217:Z217))),"")</f>
        <v/>
      </c>
      <c r="AA217" s="63" t="str">
        <f>IFERROR(INDEX($P217:$W217,_xlfn.AGGREGATE(15,6,(COLUMN($P217:$W217)-COLUMN($P217)+1)/($P217:$W217&lt;&gt;""),COLUMNS($Y217:AA217))),"")</f>
        <v/>
      </c>
      <c r="AB217" s="63" t="str">
        <f>IFERROR(INDEX($P217:$W217,_xlfn.AGGREGATE(15,6,(COLUMN($P217:$W217)-COLUMN($P217)+1)/($P217:$W217&lt;&gt;""),COLUMNS($Y217:AB217))),"")</f>
        <v/>
      </c>
      <c r="AC217" s="86" t="s">
        <v>37</v>
      </c>
      <c r="AD217" s="67">
        <f>IFERROR(IF(LEFT(AE217,4)*1&lt;2022,VLOOKUP(AC217,CRFs!$C$3:$D$10,2,FALSE),IF(LEFT(AE217,4)*1&gt;=2022,VLOOKUP(AC217,CRFs!$C$3:$J$10,2+MATCH(AE217,CRFs!$E$2:$J$2,0),FALSE))),0)</f>
        <v>0</v>
      </c>
      <c r="AE217" s="66" t="str">
        <f t="shared" si="44"/>
        <v/>
      </c>
      <c r="AF217" s="66" t="str">
        <f t="shared" si="45"/>
        <v/>
      </c>
      <c r="AG217" s="68">
        <f t="shared" si="46"/>
        <v>0</v>
      </c>
      <c r="AH217" s="119" t="str">
        <f t="shared" si="47"/>
        <v/>
      </c>
      <c r="AI217" s="74"/>
    </row>
    <row r="218" spans="2:35" ht="16.2" hidden="1" customHeight="1" x14ac:dyDescent="0.25">
      <c r="B218" s="85" t="s">
        <v>294</v>
      </c>
      <c r="C218" s="87"/>
      <c r="D218" s="88"/>
      <c r="E218" s="87"/>
      <c r="F218" s="86" t="s">
        <v>37</v>
      </c>
      <c r="G218" s="86" t="s">
        <v>37</v>
      </c>
      <c r="H218" s="86" t="s">
        <v>37</v>
      </c>
      <c r="I218" s="66" t="str">
        <f t="shared" si="37"/>
        <v/>
      </c>
      <c r="J218" s="66" t="str">
        <f t="shared" si="38"/>
        <v/>
      </c>
      <c r="K218" s="66" t="str">
        <f t="shared" si="39"/>
        <v/>
      </c>
      <c r="L218" s="66" t="str">
        <f t="shared" si="40"/>
        <v/>
      </c>
      <c r="M218" s="66" t="str">
        <f t="shared" si="41"/>
        <v/>
      </c>
      <c r="N218" s="66" t="str">
        <f t="shared" si="42"/>
        <v>Insufficient Information</v>
      </c>
      <c r="O218" s="66" t="str">
        <f t="shared" si="43"/>
        <v>Insufficient Information</v>
      </c>
      <c r="P218" s="63" t="str">
        <f>IF(AND(J218&lt;&gt;"",J218&lt;=10),CRFs!$C$3,"")</f>
        <v/>
      </c>
      <c r="Q218" s="63" t="str">
        <f>IF(AND(J218&lt;&gt;"",J218&gt;=6,J218&lt;=15),CRFs!$C$4,"")</f>
        <v/>
      </c>
      <c r="R218" s="63" t="str">
        <f>IF(AND(J218&lt;&gt;"",J218&gt;=11,J218&lt;=20),CRFs!$C$5,"")</f>
        <v/>
      </c>
      <c r="S218" s="63" t="str">
        <f>IF(AND(J218&lt;&gt;"",J218&gt;=16,J218&lt;=25),CRFs!$C$6,"")</f>
        <v/>
      </c>
      <c r="T218" s="63" t="str">
        <f>IF(AND(J218&lt;&gt;"",J218&gt;=21),CRFs!$C$7,"")</f>
        <v/>
      </c>
      <c r="U218" s="63" t="str">
        <f>IF(AND(J218&lt;&gt;"",J218&gt;25),CRFs!$C$8,"")</f>
        <v/>
      </c>
      <c r="V218" s="63" t="str">
        <f>IF($N218="Yes",CRFs!$C$9,"")</f>
        <v/>
      </c>
      <c r="W218" s="63" t="str">
        <f>IF($O218="Yes",CRFs!$C$10,"")</f>
        <v/>
      </c>
      <c r="X218" s="63" t="s">
        <v>37</v>
      </c>
      <c r="Y218" s="63" t="str">
        <f>IFERROR(INDEX($P218:$W218,_xlfn.AGGREGATE(15,6,(COLUMN($P218:$W218)-COLUMN($P218)+1)/($P218:$W218&lt;&gt;""),COLUMNS($Y218:Y218))),"")</f>
        <v/>
      </c>
      <c r="Z218" s="63" t="str">
        <f>IFERROR(INDEX($P218:$W218,_xlfn.AGGREGATE(15,6,(COLUMN($P218:$W218)-COLUMN($P218)+1)/($P218:$W218&lt;&gt;""),COLUMNS($Y218:Z218))),"")</f>
        <v/>
      </c>
      <c r="AA218" s="63" t="str">
        <f>IFERROR(INDEX($P218:$W218,_xlfn.AGGREGATE(15,6,(COLUMN($P218:$W218)-COLUMN($P218)+1)/($P218:$W218&lt;&gt;""),COLUMNS($Y218:AA218))),"")</f>
        <v/>
      </c>
      <c r="AB218" s="63" t="str">
        <f>IFERROR(INDEX($P218:$W218,_xlfn.AGGREGATE(15,6,(COLUMN($P218:$W218)-COLUMN($P218)+1)/($P218:$W218&lt;&gt;""),COLUMNS($Y218:AB218))),"")</f>
        <v/>
      </c>
      <c r="AC218" s="86" t="s">
        <v>37</v>
      </c>
      <c r="AD218" s="67">
        <f>IFERROR(IF(LEFT(AE218,4)*1&lt;2022,VLOOKUP(AC218,CRFs!$C$3:$D$10,2,FALSE),IF(LEFT(AE218,4)*1&gt;=2022,VLOOKUP(AC218,CRFs!$C$3:$J$10,2+MATCH(AE218,CRFs!$E$2:$J$2,0),FALSE))),0)</f>
        <v>0</v>
      </c>
      <c r="AE218" s="66" t="str">
        <f t="shared" si="44"/>
        <v/>
      </c>
      <c r="AF218" s="66" t="str">
        <f t="shared" si="45"/>
        <v/>
      </c>
      <c r="AG218" s="68">
        <f t="shared" si="46"/>
        <v>0</v>
      </c>
      <c r="AH218" s="119" t="str">
        <f t="shared" si="47"/>
        <v/>
      </c>
      <c r="AI218" s="74"/>
    </row>
    <row r="219" spans="2:35" ht="16.2" hidden="1" customHeight="1" x14ac:dyDescent="0.25">
      <c r="B219" s="85" t="s">
        <v>295</v>
      </c>
      <c r="C219" s="87"/>
      <c r="D219" s="88"/>
      <c r="E219" s="87"/>
      <c r="F219" s="86" t="s">
        <v>37</v>
      </c>
      <c r="G219" s="86" t="s">
        <v>37</v>
      </c>
      <c r="H219" s="86" t="s">
        <v>37</v>
      </c>
      <c r="I219" s="66" t="str">
        <f t="shared" si="37"/>
        <v/>
      </c>
      <c r="J219" s="66" t="str">
        <f t="shared" si="38"/>
        <v/>
      </c>
      <c r="K219" s="66" t="str">
        <f t="shared" si="39"/>
        <v/>
      </c>
      <c r="L219" s="66" t="str">
        <f t="shared" si="40"/>
        <v/>
      </c>
      <c r="M219" s="66" t="str">
        <f t="shared" si="41"/>
        <v/>
      </c>
      <c r="N219" s="66" t="str">
        <f t="shared" si="42"/>
        <v>Insufficient Information</v>
      </c>
      <c r="O219" s="66" t="str">
        <f t="shared" si="43"/>
        <v>Insufficient Information</v>
      </c>
      <c r="P219" s="63" t="str">
        <f>IF(AND(J219&lt;&gt;"",J219&lt;=10),CRFs!$C$3,"")</f>
        <v/>
      </c>
      <c r="Q219" s="63" t="str">
        <f>IF(AND(J219&lt;&gt;"",J219&gt;=6,J219&lt;=15),CRFs!$C$4,"")</f>
        <v/>
      </c>
      <c r="R219" s="63" t="str">
        <f>IF(AND(J219&lt;&gt;"",J219&gt;=11,J219&lt;=20),CRFs!$C$5,"")</f>
        <v/>
      </c>
      <c r="S219" s="63" t="str">
        <f>IF(AND(J219&lt;&gt;"",J219&gt;=16,J219&lt;=25),CRFs!$C$6,"")</f>
        <v/>
      </c>
      <c r="T219" s="63" t="str">
        <f>IF(AND(J219&lt;&gt;"",J219&gt;=21),CRFs!$C$7,"")</f>
        <v/>
      </c>
      <c r="U219" s="63" t="str">
        <f>IF(AND(J219&lt;&gt;"",J219&gt;25),CRFs!$C$8,"")</f>
        <v/>
      </c>
      <c r="V219" s="63" t="str">
        <f>IF($N219="Yes",CRFs!$C$9,"")</f>
        <v/>
      </c>
      <c r="W219" s="63" t="str">
        <f>IF($O219="Yes",CRFs!$C$10,"")</f>
        <v/>
      </c>
      <c r="X219" s="63" t="s">
        <v>37</v>
      </c>
      <c r="Y219" s="63" t="str">
        <f>IFERROR(INDEX($P219:$W219,_xlfn.AGGREGATE(15,6,(COLUMN($P219:$W219)-COLUMN($P219)+1)/($P219:$W219&lt;&gt;""),COLUMNS($Y219:Y219))),"")</f>
        <v/>
      </c>
      <c r="Z219" s="63" t="str">
        <f>IFERROR(INDEX($P219:$W219,_xlfn.AGGREGATE(15,6,(COLUMN($P219:$W219)-COLUMN($P219)+1)/($P219:$W219&lt;&gt;""),COLUMNS($Y219:Z219))),"")</f>
        <v/>
      </c>
      <c r="AA219" s="63" t="str">
        <f>IFERROR(INDEX($P219:$W219,_xlfn.AGGREGATE(15,6,(COLUMN($P219:$W219)-COLUMN($P219)+1)/($P219:$W219&lt;&gt;""),COLUMNS($Y219:AA219))),"")</f>
        <v/>
      </c>
      <c r="AB219" s="63" t="str">
        <f>IFERROR(INDEX($P219:$W219,_xlfn.AGGREGATE(15,6,(COLUMN($P219:$W219)-COLUMN($P219)+1)/($P219:$W219&lt;&gt;""),COLUMNS($Y219:AB219))),"")</f>
        <v/>
      </c>
      <c r="AC219" s="86" t="s">
        <v>37</v>
      </c>
      <c r="AD219" s="67">
        <f>IFERROR(IF(LEFT(AE219,4)*1&lt;2022,VLOOKUP(AC219,CRFs!$C$3:$D$10,2,FALSE),IF(LEFT(AE219,4)*1&gt;=2022,VLOOKUP(AC219,CRFs!$C$3:$J$10,2+MATCH(AE219,CRFs!$E$2:$J$2,0),FALSE))),0)</f>
        <v>0</v>
      </c>
      <c r="AE219" s="66" t="str">
        <f t="shared" si="44"/>
        <v/>
      </c>
      <c r="AF219" s="66" t="str">
        <f t="shared" si="45"/>
        <v/>
      </c>
      <c r="AG219" s="68">
        <f t="shared" si="46"/>
        <v>0</v>
      </c>
      <c r="AH219" s="119" t="str">
        <f t="shared" si="47"/>
        <v/>
      </c>
      <c r="AI219" s="74"/>
    </row>
    <row r="220" spans="2:35" ht="16.2" hidden="1" customHeight="1" x14ac:dyDescent="0.25">
      <c r="B220" s="85" t="s">
        <v>296</v>
      </c>
      <c r="C220" s="87"/>
      <c r="D220" s="88"/>
      <c r="E220" s="87"/>
      <c r="F220" s="86" t="s">
        <v>37</v>
      </c>
      <c r="G220" s="86" t="s">
        <v>37</v>
      </c>
      <c r="H220" s="86" t="s">
        <v>37</v>
      </c>
      <c r="I220" s="66" t="str">
        <f t="shared" si="37"/>
        <v/>
      </c>
      <c r="J220" s="66" t="str">
        <f t="shared" si="38"/>
        <v/>
      </c>
      <c r="K220" s="66" t="str">
        <f t="shared" si="39"/>
        <v/>
      </c>
      <c r="L220" s="66" t="str">
        <f t="shared" si="40"/>
        <v/>
      </c>
      <c r="M220" s="66" t="str">
        <f t="shared" si="41"/>
        <v/>
      </c>
      <c r="N220" s="66" t="str">
        <f t="shared" si="42"/>
        <v>Insufficient Information</v>
      </c>
      <c r="O220" s="66" t="str">
        <f t="shared" si="43"/>
        <v>Insufficient Information</v>
      </c>
      <c r="P220" s="63" t="str">
        <f>IF(AND(J220&lt;&gt;"",J220&lt;=10),CRFs!$C$3,"")</f>
        <v/>
      </c>
      <c r="Q220" s="63" t="str">
        <f>IF(AND(J220&lt;&gt;"",J220&gt;=6,J220&lt;=15),CRFs!$C$4,"")</f>
        <v/>
      </c>
      <c r="R220" s="63" t="str">
        <f>IF(AND(J220&lt;&gt;"",J220&gt;=11,J220&lt;=20),CRFs!$C$5,"")</f>
        <v/>
      </c>
      <c r="S220" s="63" t="str">
        <f>IF(AND(J220&lt;&gt;"",J220&gt;=16,J220&lt;=25),CRFs!$C$6,"")</f>
        <v/>
      </c>
      <c r="T220" s="63" t="str">
        <f>IF(AND(J220&lt;&gt;"",J220&gt;=21),CRFs!$C$7,"")</f>
        <v/>
      </c>
      <c r="U220" s="63" t="str">
        <f>IF(AND(J220&lt;&gt;"",J220&gt;25),CRFs!$C$8,"")</f>
        <v/>
      </c>
      <c r="V220" s="63" t="str">
        <f>IF($N220="Yes",CRFs!$C$9,"")</f>
        <v/>
      </c>
      <c r="W220" s="63" t="str">
        <f>IF($O220="Yes",CRFs!$C$10,"")</f>
        <v/>
      </c>
      <c r="X220" s="63" t="s">
        <v>37</v>
      </c>
      <c r="Y220" s="63" t="str">
        <f>IFERROR(INDEX($P220:$W220,_xlfn.AGGREGATE(15,6,(COLUMN($P220:$W220)-COLUMN($P220)+1)/($P220:$W220&lt;&gt;""),COLUMNS($Y220:Y220))),"")</f>
        <v/>
      </c>
      <c r="Z220" s="63" t="str">
        <f>IFERROR(INDEX($P220:$W220,_xlfn.AGGREGATE(15,6,(COLUMN($P220:$W220)-COLUMN($P220)+1)/($P220:$W220&lt;&gt;""),COLUMNS($Y220:Z220))),"")</f>
        <v/>
      </c>
      <c r="AA220" s="63" t="str">
        <f>IFERROR(INDEX($P220:$W220,_xlfn.AGGREGATE(15,6,(COLUMN($P220:$W220)-COLUMN($P220)+1)/($P220:$W220&lt;&gt;""),COLUMNS($Y220:AA220))),"")</f>
        <v/>
      </c>
      <c r="AB220" s="63" t="str">
        <f>IFERROR(INDEX($P220:$W220,_xlfn.AGGREGATE(15,6,(COLUMN($P220:$W220)-COLUMN($P220)+1)/($P220:$W220&lt;&gt;""),COLUMNS($Y220:AB220))),"")</f>
        <v/>
      </c>
      <c r="AC220" s="86" t="s">
        <v>37</v>
      </c>
      <c r="AD220" s="67">
        <f>IFERROR(IF(LEFT(AE220,4)*1&lt;2022,VLOOKUP(AC220,CRFs!$C$3:$D$10,2,FALSE),IF(LEFT(AE220,4)*1&gt;=2022,VLOOKUP(AC220,CRFs!$C$3:$J$10,2+MATCH(AE220,CRFs!$E$2:$J$2,0),FALSE))),0)</f>
        <v>0</v>
      </c>
      <c r="AE220" s="66" t="str">
        <f t="shared" si="44"/>
        <v/>
      </c>
      <c r="AF220" s="66" t="str">
        <f t="shared" si="45"/>
        <v/>
      </c>
      <c r="AG220" s="68">
        <f t="shared" si="46"/>
        <v>0</v>
      </c>
      <c r="AH220" s="119" t="str">
        <f t="shared" si="47"/>
        <v/>
      </c>
      <c r="AI220" s="74"/>
    </row>
    <row r="221" spans="2:35" ht="16.2" hidden="1" customHeight="1" x14ac:dyDescent="0.25">
      <c r="B221" s="85" t="s">
        <v>297</v>
      </c>
      <c r="C221" s="87"/>
      <c r="D221" s="88"/>
      <c r="E221" s="87"/>
      <c r="F221" s="86" t="s">
        <v>37</v>
      </c>
      <c r="G221" s="86" t="s">
        <v>37</v>
      </c>
      <c r="H221" s="86" t="s">
        <v>37</v>
      </c>
      <c r="I221" s="66" t="str">
        <f t="shared" si="37"/>
        <v/>
      </c>
      <c r="J221" s="66" t="str">
        <f t="shared" si="38"/>
        <v/>
      </c>
      <c r="K221" s="66" t="str">
        <f t="shared" si="39"/>
        <v/>
      </c>
      <c r="L221" s="66" t="str">
        <f t="shared" si="40"/>
        <v/>
      </c>
      <c r="M221" s="66" t="str">
        <f t="shared" si="41"/>
        <v/>
      </c>
      <c r="N221" s="66" t="str">
        <f t="shared" si="42"/>
        <v>Insufficient Information</v>
      </c>
      <c r="O221" s="66" t="str">
        <f t="shared" si="43"/>
        <v>Insufficient Information</v>
      </c>
      <c r="P221" s="63" t="str">
        <f>IF(AND(J221&lt;&gt;"",J221&lt;=10),CRFs!$C$3,"")</f>
        <v/>
      </c>
      <c r="Q221" s="63" t="str">
        <f>IF(AND(J221&lt;&gt;"",J221&gt;=6,J221&lt;=15),CRFs!$C$4,"")</f>
        <v/>
      </c>
      <c r="R221" s="63" t="str">
        <f>IF(AND(J221&lt;&gt;"",J221&gt;=11,J221&lt;=20),CRFs!$C$5,"")</f>
        <v/>
      </c>
      <c r="S221" s="63" t="str">
        <f>IF(AND(J221&lt;&gt;"",J221&gt;=16,J221&lt;=25),CRFs!$C$6,"")</f>
        <v/>
      </c>
      <c r="T221" s="63" t="str">
        <f>IF(AND(J221&lt;&gt;"",J221&gt;=21),CRFs!$C$7,"")</f>
        <v/>
      </c>
      <c r="U221" s="63" t="str">
        <f>IF(AND(J221&lt;&gt;"",J221&gt;25),CRFs!$C$8,"")</f>
        <v/>
      </c>
      <c r="V221" s="63" t="str">
        <f>IF($N221="Yes",CRFs!$C$9,"")</f>
        <v/>
      </c>
      <c r="W221" s="63" t="str">
        <f>IF($O221="Yes",CRFs!$C$10,"")</f>
        <v/>
      </c>
      <c r="X221" s="63" t="s">
        <v>37</v>
      </c>
      <c r="Y221" s="63" t="str">
        <f>IFERROR(INDEX($P221:$W221,_xlfn.AGGREGATE(15,6,(COLUMN($P221:$W221)-COLUMN($P221)+1)/($P221:$W221&lt;&gt;""),COLUMNS($Y221:Y221))),"")</f>
        <v/>
      </c>
      <c r="Z221" s="63" t="str">
        <f>IFERROR(INDEX($P221:$W221,_xlfn.AGGREGATE(15,6,(COLUMN($P221:$W221)-COLUMN($P221)+1)/($P221:$W221&lt;&gt;""),COLUMNS($Y221:Z221))),"")</f>
        <v/>
      </c>
      <c r="AA221" s="63" t="str">
        <f>IFERROR(INDEX($P221:$W221,_xlfn.AGGREGATE(15,6,(COLUMN($P221:$W221)-COLUMN($P221)+1)/($P221:$W221&lt;&gt;""),COLUMNS($Y221:AA221))),"")</f>
        <v/>
      </c>
      <c r="AB221" s="63" t="str">
        <f>IFERROR(INDEX($P221:$W221,_xlfn.AGGREGATE(15,6,(COLUMN($P221:$W221)-COLUMN($P221)+1)/($P221:$W221&lt;&gt;""),COLUMNS($Y221:AB221))),"")</f>
        <v/>
      </c>
      <c r="AC221" s="86" t="s">
        <v>37</v>
      </c>
      <c r="AD221" s="67">
        <f>IFERROR(IF(LEFT(AE221,4)*1&lt;2022,VLOOKUP(AC221,CRFs!$C$3:$D$10,2,FALSE),IF(LEFT(AE221,4)*1&gt;=2022,VLOOKUP(AC221,CRFs!$C$3:$J$10,2+MATCH(AE221,CRFs!$E$2:$J$2,0),FALSE))),0)</f>
        <v>0</v>
      </c>
      <c r="AE221" s="66" t="str">
        <f t="shared" si="44"/>
        <v/>
      </c>
      <c r="AF221" s="66" t="str">
        <f t="shared" si="45"/>
        <v/>
      </c>
      <c r="AG221" s="68">
        <f t="shared" si="46"/>
        <v>0</v>
      </c>
      <c r="AH221" s="119" t="str">
        <f t="shared" si="47"/>
        <v/>
      </c>
      <c r="AI221" s="74"/>
    </row>
    <row r="222" spans="2:35" ht="16.2" hidden="1" customHeight="1" x14ac:dyDescent="0.25">
      <c r="B222" s="85" t="s">
        <v>298</v>
      </c>
      <c r="C222" s="87"/>
      <c r="D222" s="88"/>
      <c r="E222" s="87"/>
      <c r="F222" s="86" t="s">
        <v>37</v>
      </c>
      <c r="G222" s="86" t="s">
        <v>37</v>
      </c>
      <c r="H222" s="86" t="s">
        <v>37</v>
      </c>
      <c r="I222" s="66" t="str">
        <f t="shared" si="37"/>
        <v/>
      </c>
      <c r="J222" s="66" t="str">
        <f t="shared" si="38"/>
        <v/>
      </c>
      <c r="K222" s="66" t="str">
        <f t="shared" si="39"/>
        <v/>
      </c>
      <c r="L222" s="66" t="str">
        <f t="shared" si="40"/>
        <v/>
      </c>
      <c r="M222" s="66" t="str">
        <f t="shared" si="41"/>
        <v/>
      </c>
      <c r="N222" s="66" t="str">
        <f t="shared" si="42"/>
        <v>Insufficient Information</v>
      </c>
      <c r="O222" s="66" t="str">
        <f t="shared" si="43"/>
        <v>Insufficient Information</v>
      </c>
      <c r="P222" s="63" t="str">
        <f>IF(AND(J222&lt;&gt;"",J222&lt;=10),CRFs!$C$3,"")</f>
        <v/>
      </c>
      <c r="Q222" s="63" t="str">
        <f>IF(AND(J222&lt;&gt;"",J222&gt;=6,J222&lt;=15),CRFs!$C$4,"")</f>
        <v/>
      </c>
      <c r="R222" s="63" t="str">
        <f>IF(AND(J222&lt;&gt;"",J222&gt;=11,J222&lt;=20),CRFs!$C$5,"")</f>
        <v/>
      </c>
      <c r="S222" s="63" t="str">
        <f>IF(AND(J222&lt;&gt;"",J222&gt;=16,J222&lt;=25),CRFs!$C$6,"")</f>
        <v/>
      </c>
      <c r="T222" s="63" t="str">
        <f>IF(AND(J222&lt;&gt;"",J222&gt;=21),CRFs!$C$7,"")</f>
        <v/>
      </c>
      <c r="U222" s="63" t="str">
        <f>IF(AND(J222&lt;&gt;"",J222&gt;25),CRFs!$C$8,"")</f>
        <v/>
      </c>
      <c r="V222" s="63" t="str">
        <f>IF($N222="Yes",CRFs!$C$9,"")</f>
        <v/>
      </c>
      <c r="W222" s="63" t="str">
        <f>IF($O222="Yes",CRFs!$C$10,"")</f>
        <v/>
      </c>
      <c r="X222" s="63" t="s">
        <v>37</v>
      </c>
      <c r="Y222" s="63" t="str">
        <f>IFERROR(INDEX($P222:$W222,_xlfn.AGGREGATE(15,6,(COLUMN($P222:$W222)-COLUMN($P222)+1)/($P222:$W222&lt;&gt;""),COLUMNS($Y222:Y222))),"")</f>
        <v/>
      </c>
      <c r="Z222" s="63" t="str">
        <f>IFERROR(INDEX($P222:$W222,_xlfn.AGGREGATE(15,6,(COLUMN($P222:$W222)-COLUMN($P222)+1)/($P222:$W222&lt;&gt;""),COLUMNS($Y222:Z222))),"")</f>
        <v/>
      </c>
      <c r="AA222" s="63" t="str">
        <f>IFERROR(INDEX($P222:$W222,_xlfn.AGGREGATE(15,6,(COLUMN($P222:$W222)-COLUMN($P222)+1)/($P222:$W222&lt;&gt;""),COLUMNS($Y222:AA222))),"")</f>
        <v/>
      </c>
      <c r="AB222" s="63" t="str">
        <f>IFERROR(INDEX($P222:$W222,_xlfn.AGGREGATE(15,6,(COLUMN($P222:$W222)-COLUMN($P222)+1)/($P222:$W222&lt;&gt;""),COLUMNS($Y222:AB222))),"")</f>
        <v/>
      </c>
      <c r="AC222" s="86" t="s">
        <v>37</v>
      </c>
      <c r="AD222" s="67">
        <f>IFERROR(IF(LEFT(AE222,4)*1&lt;2022,VLOOKUP(AC222,CRFs!$C$3:$D$10,2,FALSE),IF(LEFT(AE222,4)*1&gt;=2022,VLOOKUP(AC222,CRFs!$C$3:$J$10,2+MATCH(AE222,CRFs!$E$2:$J$2,0),FALSE))),0)</f>
        <v>0</v>
      </c>
      <c r="AE222" s="66" t="str">
        <f t="shared" si="44"/>
        <v/>
      </c>
      <c r="AF222" s="66" t="str">
        <f t="shared" si="45"/>
        <v/>
      </c>
      <c r="AG222" s="68">
        <f t="shared" si="46"/>
        <v>0</v>
      </c>
      <c r="AH222" s="119" t="str">
        <f t="shared" si="47"/>
        <v/>
      </c>
      <c r="AI222" s="74"/>
    </row>
    <row r="223" spans="2:35" ht="16.2" hidden="1" customHeight="1" x14ac:dyDescent="0.25">
      <c r="B223" s="85" t="s">
        <v>299</v>
      </c>
      <c r="C223" s="87"/>
      <c r="D223" s="88"/>
      <c r="E223" s="87"/>
      <c r="F223" s="86" t="s">
        <v>37</v>
      </c>
      <c r="G223" s="86" t="s">
        <v>37</v>
      </c>
      <c r="H223" s="86" t="s">
        <v>37</v>
      </c>
      <c r="I223" s="66" t="str">
        <f t="shared" si="37"/>
        <v/>
      </c>
      <c r="J223" s="66" t="str">
        <f t="shared" si="38"/>
        <v/>
      </c>
      <c r="K223" s="66" t="str">
        <f t="shared" si="39"/>
        <v/>
      </c>
      <c r="L223" s="66" t="str">
        <f t="shared" si="40"/>
        <v/>
      </c>
      <c r="M223" s="66" t="str">
        <f t="shared" si="41"/>
        <v/>
      </c>
      <c r="N223" s="66" t="str">
        <f t="shared" si="42"/>
        <v>Insufficient Information</v>
      </c>
      <c r="O223" s="66" t="str">
        <f t="shared" si="43"/>
        <v>Insufficient Information</v>
      </c>
      <c r="P223" s="63" t="str">
        <f>IF(AND(J223&lt;&gt;"",J223&lt;=10),CRFs!$C$3,"")</f>
        <v/>
      </c>
      <c r="Q223" s="63" t="str">
        <f>IF(AND(J223&lt;&gt;"",J223&gt;=6,J223&lt;=15),CRFs!$C$4,"")</f>
        <v/>
      </c>
      <c r="R223" s="63" t="str">
        <f>IF(AND(J223&lt;&gt;"",J223&gt;=11,J223&lt;=20),CRFs!$C$5,"")</f>
        <v/>
      </c>
      <c r="S223" s="63" t="str">
        <f>IF(AND(J223&lt;&gt;"",J223&gt;=16,J223&lt;=25),CRFs!$C$6,"")</f>
        <v/>
      </c>
      <c r="T223" s="63" t="str">
        <f>IF(AND(J223&lt;&gt;"",J223&gt;=21),CRFs!$C$7,"")</f>
        <v/>
      </c>
      <c r="U223" s="63" t="str">
        <f>IF(AND(J223&lt;&gt;"",J223&gt;25),CRFs!$C$8,"")</f>
        <v/>
      </c>
      <c r="V223" s="63" t="str">
        <f>IF($N223="Yes",CRFs!$C$9,"")</f>
        <v/>
      </c>
      <c r="W223" s="63" t="str">
        <f>IF($O223="Yes",CRFs!$C$10,"")</f>
        <v/>
      </c>
      <c r="X223" s="63" t="s">
        <v>37</v>
      </c>
      <c r="Y223" s="63" t="str">
        <f>IFERROR(INDEX($P223:$W223,_xlfn.AGGREGATE(15,6,(COLUMN($P223:$W223)-COLUMN($P223)+1)/($P223:$W223&lt;&gt;""),COLUMNS($Y223:Y223))),"")</f>
        <v/>
      </c>
      <c r="Z223" s="63" t="str">
        <f>IFERROR(INDEX($P223:$W223,_xlfn.AGGREGATE(15,6,(COLUMN($P223:$W223)-COLUMN($P223)+1)/($P223:$W223&lt;&gt;""),COLUMNS($Y223:Z223))),"")</f>
        <v/>
      </c>
      <c r="AA223" s="63" t="str">
        <f>IFERROR(INDEX($P223:$W223,_xlfn.AGGREGATE(15,6,(COLUMN($P223:$W223)-COLUMN($P223)+1)/($P223:$W223&lt;&gt;""),COLUMNS($Y223:AA223))),"")</f>
        <v/>
      </c>
      <c r="AB223" s="63" t="str">
        <f>IFERROR(INDEX($P223:$W223,_xlfn.AGGREGATE(15,6,(COLUMN($P223:$W223)-COLUMN($P223)+1)/($P223:$W223&lt;&gt;""),COLUMNS($Y223:AB223))),"")</f>
        <v/>
      </c>
      <c r="AC223" s="86" t="s">
        <v>37</v>
      </c>
      <c r="AD223" s="67">
        <f>IFERROR(IF(LEFT(AE223,4)*1&lt;2022,VLOOKUP(AC223,CRFs!$C$3:$D$10,2,FALSE),IF(LEFT(AE223,4)*1&gt;=2022,VLOOKUP(AC223,CRFs!$C$3:$J$10,2+MATCH(AE223,CRFs!$E$2:$J$2,0),FALSE))),0)</f>
        <v>0</v>
      </c>
      <c r="AE223" s="66" t="str">
        <f t="shared" si="44"/>
        <v/>
      </c>
      <c r="AF223" s="66" t="str">
        <f t="shared" si="45"/>
        <v/>
      </c>
      <c r="AG223" s="68">
        <f t="shared" si="46"/>
        <v>0</v>
      </c>
      <c r="AH223" s="119" t="str">
        <f t="shared" si="47"/>
        <v/>
      </c>
      <c r="AI223" s="74"/>
    </row>
    <row r="224" spans="2:35" ht="16.2" hidden="1" customHeight="1" x14ac:dyDescent="0.25">
      <c r="B224" s="85" t="s">
        <v>300</v>
      </c>
      <c r="C224" s="87"/>
      <c r="D224" s="88"/>
      <c r="E224" s="87"/>
      <c r="F224" s="86" t="s">
        <v>37</v>
      </c>
      <c r="G224" s="86" t="s">
        <v>37</v>
      </c>
      <c r="H224" s="86" t="s">
        <v>37</v>
      </c>
      <c r="I224" s="66" t="str">
        <f t="shared" si="37"/>
        <v/>
      </c>
      <c r="J224" s="66" t="str">
        <f t="shared" si="38"/>
        <v/>
      </c>
      <c r="K224" s="66" t="str">
        <f t="shared" si="39"/>
        <v/>
      </c>
      <c r="L224" s="66" t="str">
        <f t="shared" si="40"/>
        <v/>
      </c>
      <c r="M224" s="66" t="str">
        <f t="shared" si="41"/>
        <v/>
      </c>
      <c r="N224" s="66" t="str">
        <f t="shared" si="42"/>
        <v>Insufficient Information</v>
      </c>
      <c r="O224" s="66" t="str">
        <f t="shared" si="43"/>
        <v>Insufficient Information</v>
      </c>
      <c r="P224" s="63" t="str">
        <f>IF(AND(J224&lt;&gt;"",J224&lt;=10),CRFs!$C$3,"")</f>
        <v/>
      </c>
      <c r="Q224" s="63" t="str">
        <f>IF(AND(J224&lt;&gt;"",J224&gt;=6,J224&lt;=15),CRFs!$C$4,"")</f>
        <v/>
      </c>
      <c r="R224" s="63" t="str">
        <f>IF(AND(J224&lt;&gt;"",J224&gt;=11,J224&lt;=20),CRFs!$C$5,"")</f>
        <v/>
      </c>
      <c r="S224" s="63" t="str">
        <f>IF(AND(J224&lt;&gt;"",J224&gt;=16,J224&lt;=25),CRFs!$C$6,"")</f>
        <v/>
      </c>
      <c r="T224" s="63" t="str">
        <f>IF(AND(J224&lt;&gt;"",J224&gt;=21),CRFs!$C$7,"")</f>
        <v/>
      </c>
      <c r="U224" s="63" t="str">
        <f>IF(AND(J224&lt;&gt;"",J224&gt;25),CRFs!$C$8,"")</f>
        <v/>
      </c>
      <c r="V224" s="63" t="str">
        <f>IF($N224="Yes",CRFs!$C$9,"")</f>
        <v/>
      </c>
      <c r="W224" s="63" t="str">
        <f>IF($O224="Yes",CRFs!$C$10,"")</f>
        <v/>
      </c>
      <c r="X224" s="63" t="s">
        <v>37</v>
      </c>
      <c r="Y224" s="63" t="str">
        <f>IFERROR(INDEX($P224:$W224,_xlfn.AGGREGATE(15,6,(COLUMN($P224:$W224)-COLUMN($P224)+1)/($P224:$W224&lt;&gt;""),COLUMNS($Y224:Y224))),"")</f>
        <v/>
      </c>
      <c r="Z224" s="63" t="str">
        <f>IFERROR(INDEX($P224:$W224,_xlfn.AGGREGATE(15,6,(COLUMN($P224:$W224)-COLUMN($P224)+1)/($P224:$W224&lt;&gt;""),COLUMNS($Y224:Z224))),"")</f>
        <v/>
      </c>
      <c r="AA224" s="63" t="str">
        <f>IFERROR(INDEX($P224:$W224,_xlfn.AGGREGATE(15,6,(COLUMN($P224:$W224)-COLUMN($P224)+1)/($P224:$W224&lt;&gt;""),COLUMNS($Y224:AA224))),"")</f>
        <v/>
      </c>
      <c r="AB224" s="63" t="str">
        <f>IFERROR(INDEX($P224:$W224,_xlfn.AGGREGATE(15,6,(COLUMN($P224:$W224)-COLUMN($P224)+1)/($P224:$W224&lt;&gt;""),COLUMNS($Y224:AB224))),"")</f>
        <v/>
      </c>
      <c r="AC224" s="86" t="s">
        <v>37</v>
      </c>
      <c r="AD224" s="67">
        <f>IFERROR(IF(LEFT(AE224,4)*1&lt;2022,VLOOKUP(AC224,CRFs!$C$3:$D$10,2,FALSE),IF(LEFT(AE224,4)*1&gt;=2022,VLOOKUP(AC224,CRFs!$C$3:$J$10,2+MATCH(AE224,CRFs!$E$2:$J$2,0),FALSE))),0)</f>
        <v>0</v>
      </c>
      <c r="AE224" s="66" t="str">
        <f t="shared" si="44"/>
        <v/>
      </c>
      <c r="AF224" s="66" t="str">
        <f t="shared" si="45"/>
        <v/>
      </c>
      <c r="AG224" s="68">
        <f t="shared" si="46"/>
        <v>0</v>
      </c>
      <c r="AH224" s="119" t="str">
        <f t="shared" si="47"/>
        <v/>
      </c>
      <c r="AI224" s="74"/>
    </row>
    <row r="225" spans="2:35" ht="16.2" hidden="1" customHeight="1" x14ac:dyDescent="0.25">
      <c r="B225" s="85" t="s">
        <v>301</v>
      </c>
      <c r="C225" s="87"/>
      <c r="D225" s="88"/>
      <c r="E225" s="87"/>
      <c r="F225" s="86" t="s">
        <v>37</v>
      </c>
      <c r="G225" s="86" t="s">
        <v>37</v>
      </c>
      <c r="H225" s="86" t="s">
        <v>37</v>
      </c>
      <c r="I225" s="66" t="str">
        <f t="shared" si="37"/>
        <v/>
      </c>
      <c r="J225" s="66" t="str">
        <f t="shared" si="38"/>
        <v/>
      </c>
      <c r="K225" s="66" t="str">
        <f t="shared" si="39"/>
        <v/>
      </c>
      <c r="L225" s="66" t="str">
        <f t="shared" si="40"/>
        <v/>
      </c>
      <c r="M225" s="66" t="str">
        <f t="shared" si="41"/>
        <v/>
      </c>
      <c r="N225" s="66" t="str">
        <f t="shared" si="42"/>
        <v>Insufficient Information</v>
      </c>
      <c r="O225" s="66" t="str">
        <f t="shared" si="43"/>
        <v>Insufficient Information</v>
      </c>
      <c r="P225" s="63" t="str">
        <f>IF(AND(J225&lt;&gt;"",J225&lt;=10),CRFs!$C$3,"")</f>
        <v/>
      </c>
      <c r="Q225" s="63" t="str">
        <f>IF(AND(J225&lt;&gt;"",J225&gt;=6,J225&lt;=15),CRFs!$C$4,"")</f>
        <v/>
      </c>
      <c r="R225" s="63" t="str">
        <f>IF(AND(J225&lt;&gt;"",J225&gt;=11,J225&lt;=20),CRFs!$C$5,"")</f>
        <v/>
      </c>
      <c r="S225" s="63" t="str">
        <f>IF(AND(J225&lt;&gt;"",J225&gt;=16,J225&lt;=25),CRFs!$C$6,"")</f>
        <v/>
      </c>
      <c r="T225" s="63" t="str">
        <f>IF(AND(J225&lt;&gt;"",J225&gt;=21),CRFs!$C$7,"")</f>
        <v/>
      </c>
      <c r="U225" s="63" t="str">
        <f>IF(AND(J225&lt;&gt;"",J225&gt;25),CRFs!$C$8,"")</f>
        <v/>
      </c>
      <c r="V225" s="63" t="str">
        <f>IF($N225="Yes",CRFs!$C$9,"")</f>
        <v/>
      </c>
      <c r="W225" s="63" t="str">
        <f>IF($O225="Yes",CRFs!$C$10,"")</f>
        <v/>
      </c>
      <c r="X225" s="63" t="s">
        <v>37</v>
      </c>
      <c r="Y225" s="63" t="str">
        <f>IFERROR(INDEX($P225:$W225,_xlfn.AGGREGATE(15,6,(COLUMN($P225:$W225)-COLUMN($P225)+1)/($P225:$W225&lt;&gt;""),COLUMNS($Y225:Y225))),"")</f>
        <v/>
      </c>
      <c r="Z225" s="63" t="str">
        <f>IFERROR(INDEX($P225:$W225,_xlfn.AGGREGATE(15,6,(COLUMN($P225:$W225)-COLUMN($P225)+1)/($P225:$W225&lt;&gt;""),COLUMNS($Y225:Z225))),"")</f>
        <v/>
      </c>
      <c r="AA225" s="63" t="str">
        <f>IFERROR(INDEX($P225:$W225,_xlfn.AGGREGATE(15,6,(COLUMN($P225:$W225)-COLUMN($P225)+1)/($P225:$W225&lt;&gt;""),COLUMNS($Y225:AA225))),"")</f>
        <v/>
      </c>
      <c r="AB225" s="63" t="str">
        <f>IFERROR(INDEX($P225:$W225,_xlfn.AGGREGATE(15,6,(COLUMN($P225:$W225)-COLUMN($P225)+1)/($P225:$W225&lt;&gt;""),COLUMNS($Y225:AB225))),"")</f>
        <v/>
      </c>
      <c r="AC225" s="86" t="s">
        <v>37</v>
      </c>
      <c r="AD225" s="67">
        <f>IFERROR(IF(LEFT(AE225,4)*1&lt;2022,VLOOKUP(AC225,CRFs!$C$3:$D$10,2,FALSE),IF(LEFT(AE225,4)*1&gt;=2022,VLOOKUP(AC225,CRFs!$C$3:$J$10,2+MATCH(AE225,CRFs!$E$2:$J$2,0),FALSE))),0)</f>
        <v>0</v>
      </c>
      <c r="AE225" s="66" t="str">
        <f t="shared" si="44"/>
        <v/>
      </c>
      <c r="AF225" s="66" t="str">
        <f t="shared" si="45"/>
        <v/>
      </c>
      <c r="AG225" s="68">
        <f t="shared" si="46"/>
        <v>0</v>
      </c>
      <c r="AH225" s="119" t="str">
        <f t="shared" si="47"/>
        <v/>
      </c>
      <c r="AI225" s="74"/>
    </row>
    <row r="226" spans="2:35" ht="16.2" hidden="1" customHeight="1" x14ac:dyDescent="0.25">
      <c r="B226" s="85" t="s">
        <v>302</v>
      </c>
      <c r="C226" s="87"/>
      <c r="D226" s="88"/>
      <c r="E226" s="87"/>
      <c r="F226" s="86" t="s">
        <v>37</v>
      </c>
      <c r="G226" s="86" t="s">
        <v>37</v>
      </c>
      <c r="H226" s="86" t="s">
        <v>37</v>
      </c>
      <c r="I226" s="66" t="str">
        <f t="shared" si="37"/>
        <v/>
      </c>
      <c r="J226" s="66" t="str">
        <f t="shared" si="38"/>
        <v/>
      </c>
      <c r="K226" s="66" t="str">
        <f t="shared" si="39"/>
        <v/>
      </c>
      <c r="L226" s="66" t="str">
        <f t="shared" si="40"/>
        <v/>
      </c>
      <c r="M226" s="66" t="str">
        <f t="shared" si="41"/>
        <v/>
      </c>
      <c r="N226" s="66" t="str">
        <f t="shared" si="42"/>
        <v>Insufficient Information</v>
      </c>
      <c r="O226" s="66" t="str">
        <f t="shared" si="43"/>
        <v>Insufficient Information</v>
      </c>
      <c r="P226" s="63" t="str">
        <f>IF(AND(J226&lt;&gt;"",J226&lt;=10),CRFs!$C$3,"")</f>
        <v/>
      </c>
      <c r="Q226" s="63" t="str">
        <f>IF(AND(J226&lt;&gt;"",J226&gt;=6,J226&lt;=15),CRFs!$C$4,"")</f>
        <v/>
      </c>
      <c r="R226" s="63" t="str">
        <f>IF(AND(J226&lt;&gt;"",J226&gt;=11,J226&lt;=20),CRFs!$C$5,"")</f>
        <v/>
      </c>
      <c r="S226" s="63" t="str">
        <f>IF(AND(J226&lt;&gt;"",J226&gt;=16,J226&lt;=25),CRFs!$C$6,"")</f>
        <v/>
      </c>
      <c r="T226" s="63" t="str">
        <f>IF(AND(J226&lt;&gt;"",J226&gt;=21),CRFs!$C$7,"")</f>
        <v/>
      </c>
      <c r="U226" s="63" t="str">
        <f>IF(AND(J226&lt;&gt;"",J226&gt;25),CRFs!$C$8,"")</f>
        <v/>
      </c>
      <c r="V226" s="63" t="str">
        <f>IF($N226="Yes",CRFs!$C$9,"")</f>
        <v/>
      </c>
      <c r="W226" s="63" t="str">
        <f>IF($O226="Yes",CRFs!$C$10,"")</f>
        <v/>
      </c>
      <c r="X226" s="63" t="s">
        <v>37</v>
      </c>
      <c r="Y226" s="63" t="str">
        <f>IFERROR(INDEX($P226:$W226,_xlfn.AGGREGATE(15,6,(COLUMN($P226:$W226)-COLUMN($P226)+1)/($P226:$W226&lt;&gt;""),COLUMNS($Y226:Y226))),"")</f>
        <v/>
      </c>
      <c r="Z226" s="63" t="str">
        <f>IFERROR(INDEX($P226:$W226,_xlfn.AGGREGATE(15,6,(COLUMN($P226:$W226)-COLUMN($P226)+1)/($P226:$W226&lt;&gt;""),COLUMNS($Y226:Z226))),"")</f>
        <v/>
      </c>
      <c r="AA226" s="63" t="str">
        <f>IFERROR(INDEX($P226:$W226,_xlfn.AGGREGATE(15,6,(COLUMN($P226:$W226)-COLUMN($P226)+1)/($P226:$W226&lt;&gt;""),COLUMNS($Y226:AA226))),"")</f>
        <v/>
      </c>
      <c r="AB226" s="63" t="str">
        <f>IFERROR(INDEX($P226:$W226,_xlfn.AGGREGATE(15,6,(COLUMN($P226:$W226)-COLUMN($P226)+1)/($P226:$W226&lt;&gt;""),COLUMNS($Y226:AB226))),"")</f>
        <v/>
      </c>
      <c r="AC226" s="86" t="s">
        <v>37</v>
      </c>
      <c r="AD226" s="67">
        <f>IFERROR(IF(LEFT(AE226,4)*1&lt;2022,VLOOKUP(AC226,CRFs!$C$3:$D$10,2,FALSE),IF(LEFT(AE226,4)*1&gt;=2022,VLOOKUP(AC226,CRFs!$C$3:$J$10,2+MATCH(AE226,CRFs!$E$2:$J$2,0),FALSE))),0)</f>
        <v>0</v>
      </c>
      <c r="AE226" s="66" t="str">
        <f t="shared" si="44"/>
        <v/>
      </c>
      <c r="AF226" s="66" t="str">
        <f t="shared" si="45"/>
        <v/>
      </c>
      <c r="AG226" s="68">
        <f t="shared" si="46"/>
        <v>0</v>
      </c>
      <c r="AH226" s="119" t="str">
        <f t="shared" si="47"/>
        <v/>
      </c>
      <c r="AI226" s="74"/>
    </row>
    <row r="227" spans="2:35" ht="16.2" hidden="1" customHeight="1" x14ac:dyDescent="0.25">
      <c r="B227" s="85" t="s">
        <v>303</v>
      </c>
      <c r="C227" s="87"/>
      <c r="D227" s="88"/>
      <c r="E227" s="87"/>
      <c r="F227" s="86" t="s">
        <v>37</v>
      </c>
      <c r="G227" s="86" t="s">
        <v>37</v>
      </c>
      <c r="H227" s="86" t="s">
        <v>37</v>
      </c>
      <c r="I227" s="66" t="str">
        <f t="shared" si="37"/>
        <v/>
      </c>
      <c r="J227" s="66" t="str">
        <f t="shared" si="38"/>
        <v/>
      </c>
      <c r="K227" s="66" t="str">
        <f t="shared" si="39"/>
        <v/>
      </c>
      <c r="L227" s="66" t="str">
        <f t="shared" si="40"/>
        <v/>
      </c>
      <c r="M227" s="66" t="str">
        <f t="shared" si="41"/>
        <v/>
      </c>
      <c r="N227" s="66" t="str">
        <f t="shared" si="42"/>
        <v>Insufficient Information</v>
      </c>
      <c r="O227" s="66" t="str">
        <f t="shared" si="43"/>
        <v>Insufficient Information</v>
      </c>
      <c r="P227" s="63" t="str">
        <f>IF(AND(J227&lt;&gt;"",J227&lt;=10),CRFs!$C$3,"")</f>
        <v/>
      </c>
      <c r="Q227" s="63" t="str">
        <f>IF(AND(J227&lt;&gt;"",J227&gt;=6,J227&lt;=15),CRFs!$C$4,"")</f>
        <v/>
      </c>
      <c r="R227" s="63" t="str">
        <f>IF(AND(J227&lt;&gt;"",J227&gt;=11,J227&lt;=20),CRFs!$C$5,"")</f>
        <v/>
      </c>
      <c r="S227" s="63" t="str">
        <f>IF(AND(J227&lt;&gt;"",J227&gt;=16,J227&lt;=25),CRFs!$C$6,"")</f>
        <v/>
      </c>
      <c r="T227" s="63" t="str">
        <f>IF(AND(J227&lt;&gt;"",J227&gt;=21),CRFs!$C$7,"")</f>
        <v/>
      </c>
      <c r="U227" s="63" t="str">
        <f>IF(AND(J227&lt;&gt;"",J227&gt;25),CRFs!$C$8,"")</f>
        <v/>
      </c>
      <c r="V227" s="63" t="str">
        <f>IF($N227="Yes",CRFs!$C$9,"")</f>
        <v/>
      </c>
      <c r="W227" s="63" t="str">
        <f>IF($O227="Yes",CRFs!$C$10,"")</f>
        <v/>
      </c>
      <c r="X227" s="63" t="s">
        <v>37</v>
      </c>
      <c r="Y227" s="63" t="str">
        <f>IFERROR(INDEX($P227:$W227,_xlfn.AGGREGATE(15,6,(COLUMN($P227:$W227)-COLUMN($P227)+1)/($P227:$W227&lt;&gt;""),COLUMNS($Y227:Y227))),"")</f>
        <v/>
      </c>
      <c r="Z227" s="63" t="str">
        <f>IFERROR(INDEX($P227:$W227,_xlfn.AGGREGATE(15,6,(COLUMN($P227:$W227)-COLUMN($P227)+1)/($P227:$W227&lt;&gt;""),COLUMNS($Y227:Z227))),"")</f>
        <v/>
      </c>
      <c r="AA227" s="63" t="str">
        <f>IFERROR(INDEX($P227:$W227,_xlfn.AGGREGATE(15,6,(COLUMN($P227:$W227)-COLUMN($P227)+1)/($P227:$W227&lt;&gt;""),COLUMNS($Y227:AA227))),"")</f>
        <v/>
      </c>
      <c r="AB227" s="63" t="str">
        <f>IFERROR(INDEX($P227:$W227,_xlfn.AGGREGATE(15,6,(COLUMN($P227:$W227)-COLUMN($P227)+1)/($P227:$W227&lt;&gt;""),COLUMNS($Y227:AB227))),"")</f>
        <v/>
      </c>
      <c r="AC227" s="86" t="s">
        <v>37</v>
      </c>
      <c r="AD227" s="67">
        <f>IFERROR(IF(LEFT(AE227,4)*1&lt;2022,VLOOKUP(AC227,CRFs!$C$3:$D$10,2,FALSE),IF(LEFT(AE227,4)*1&gt;=2022,VLOOKUP(AC227,CRFs!$C$3:$J$10,2+MATCH(AE227,CRFs!$E$2:$J$2,0),FALSE))),0)</f>
        <v>0</v>
      </c>
      <c r="AE227" s="66" t="str">
        <f t="shared" si="44"/>
        <v/>
      </c>
      <c r="AF227" s="66" t="str">
        <f t="shared" si="45"/>
        <v/>
      </c>
      <c r="AG227" s="68">
        <f t="shared" si="46"/>
        <v>0</v>
      </c>
      <c r="AH227" s="119" t="str">
        <f t="shared" si="47"/>
        <v/>
      </c>
      <c r="AI227" s="74"/>
    </row>
    <row r="228" spans="2:35" ht="16.2" hidden="1" customHeight="1" x14ac:dyDescent="0.25">
      <c r="B228" s="85" t="s">
        <v>304</v>
      </c>
      <c r="C228" s="87"/>
      <c r="D228" s="88"/>
      <c r="E228" s="87"/>
      <c r="F228" s="86" t="s">
        <v>37</v>
      </c>
      <c r="G228" s="86" t="s">
        <v>37</v>
      </c>
      <c r="H228" s="86" t="s">
        <v>37</v>
      </c>
      <c r="I228" s="66" t="str">
        <f t="shared" si="37"/>
        <v/>
      </c>
      <c r="J228" s="66" t="str">
        <f t="shared" si="38"/>
        <v/>
      </c>
      <c r="K228" s="66" t="str">
        <f t="shared" si="39"/>
        <v/>
      </c>
      <c r="L228" s="66" t="str">
        <f t="shared" si="40"/>
        <v/>
      </c>
      <c r="M228" s="66" t="str">
        <f t="shared" si="41"/>
        <v/>
      </c>
      <c r="N228" s="66" t="str">
        <f t="shared" si="42"/>
        <v>Insufficient Information</v>
      </c>
      <c r="O228" s="66" t="str">
        <f t="shared" si="43"/>
        <v>Insufficient Information</v>
      </c>
      <c r="P228" s="63" t="str">
        <f>IF(AND(J228&lt;&gt;"",J228&lt;=10),CRFs!$C$3,"")</f>
        <v/>
      </c>
      <c r="Q228" s="63" t="str">
        <f>IF(AND(J228&lt;&gt;"",J228&gt;=6,J228&lt;=15),CRFs!$C$4,"")</f>
        <v/>
      </c>
      <c r="R228" s="63" t="str">
        <f>IF(AND(J228&lt;&gt;"",J228&gt;=11,J228&lt;=20),CRFs!$C$5,"")</f>
        <v/>
      </c>
      <c r="S228" s="63" t="str">
        <f>IF(AND(J228&lt;&gt;"",J228&gt;=16,J228&lt;=25),CRFs!$C$6,"")</f>
        <v/>
      </c>
      <c r="T228" s="63" t="str">
        <f>IF(AND(J228&lt;&gt;"",J228&gt;=21),CRFs!$C$7,"")</f>
        <v/>
      </c>
      <c r="U228" s="63" t="str">
        <f>IF(AND(J228&lt;&gt;"",J228&gt;25),CRFs!$C$8,"")</f>
        <v/>
      </c>
      <c r="V228" s="63" t="str">
        <f>IF($N228="Yes",CRFs!$C$9,"")</f>
        <v/>
      </c>
      <c r="W228" s="63" t="str">
        <f>IF($O228="Yes",CRFs!$C$10,"")</f>
        <v/>
      </c>
      <c r="X228" s="63" t="s">
        <v>37</v>
      </c>
      <c r="Y228" s="63" t="str">
        <f>IFERROR(INDEX($P228:$W228,_xlfn.AGGREGATE(15,6,(COLUMN($P228:$W228)-COLUMN($P228)+1)/($P228:$W228&lt;&gt;""),COLUMNS($Y228:Y228))),"")</f>
        <v/>
      </c>
      <c r="Z228" s="63" t="str">
        <f>IFERROR(INDEX($P228:$W228,_xlfn.AGGREGATE(15,6,(COLUMN($P228:$W228)-COLUMN($P228)+1)/($P228:$W228&lt;&gt;""),COLUMNS($Y228:Z228))),"")</f>
        <v/>
      </c>
      <c r="AA228" s="63" t="str">
        <f>IFERROR(INDEX($P228:$W228,_xlfn.AGGREGATE(15,6,(COLUMN($P228:$W228)-COLUMN($P228)+1)/($P228:$W228&lt;&gt;""),COLUMNS($Y228:AA228))),"")</f>
        <v/>
      </c>
      <c r="AB228" s="63" t="str">
        <f>IFERROR(INDEX($P228:$W228,_xlfn.AGGREGATE(15,6,(COLUMN($P228:$W228)-COLUMN($P228)+1)/($P228:$W228&lt;&gt;""),COLUMNS($Y228:AB228))),"")</f>
        <v/>
      </c>
      <c r="AC228" s="86" t="s">
        <v>37</v>
      </c>
      <c r="AD228" s="67">
        <f>IFERROR(IF(LEFT(AE228,4)*1&lt;2022,VLOOKUP(AC228,CRFs!$C$3:$D$10,2,FALSE),IF(LEFT(AE228,4)*1&gt;=2022,VLOOKUP(AC228,CRFs!$C$3:$J$10,2+MATCH(AE228,CRFs!$E$2:$J$2,0),FALSE))),0)</f>
        <v>0</v>
      </c>
      <c r="AE228" s="66" t="str">
        <f t="shared" si="44"/>
        <v/>
      </c>
      <c r="AF228" s="66" t="str">
        <f t="shared" si="45"/>
        <v/>
      </c>
      <c r="AG228" s="68">
        <f t="shared" si="46"/>
        <v>0</v>
      </c>
      <c r="AH228" s="119" t="str">
        <f t="shared" si="47"/>
        <v/>
      </c>
      <c r="AI228" s="74"/>
    </row>
    <row r="229" spans="2:35" ht="16.2" hidden="1" customHeight="1" x14ac:dyDescent="0.25">
      <c r="B229" s="85" t="s">
        <v>305</v>
      </c>
      <c r="C229" s="87"/>
      <c r="D229" s="88"/>
      <c r="E229" s="87"/>
      <c r="F229" s="86" t="s">
        <v>37</v>
      </c>
      <c r="G229" s="86" t="s">
        <v>37</v>
      </c>
      <c r="H229" s="86" t="s">
        <v>37</v>
      </c>
      <c r="I229" s="66" t="str">
        <f t="shared" si="37"/>
        <v/>
      </c>
      <c r="J229" s="66" t="str">
        <f t="shared" si="38"/>
        <v/>
      </c>
      <c r="K229" s="66" t="str">
        <f t="shared" si="39"/>
        <v/>
      </c>
      <c r="L229" s="66" t="str">
        <f t="shared" si="40"/>
        <v/>
      </c>
      <c r="M229" s="66" t="str">
        <f t="shared" si="41"/>
        <v/>
      </c>
      <c r="N229" s="66" t="str">
        <f t="shared" si="42"/>
        <v>Insufficient Information</v>
      </c>
      <c r="O229" s="66" t="str">
        <f t="shared" si="43"/>
        <v>Insufficient Information</v>
      </c>
      <c r="P229" s="63" t="str">
        <f>IF(AND(J229&lt;&gt;"",J229&lt;=10),CRFs!$C$3,"")</f>
        <v/>
      </c>
      <c r="Q229" s="63" t="str">
        <f>IF(AND(J229&lt;&gt;"",J229&gt;=6,J229&lt;=15),CRFs!$C$4,"")</f>
        <v/>
      </c>
      <c r="R229" s="63" t="str">
        <f>IF(AND(J229&lt;&gt;"",J229&gt;=11,J229&lt;=20),CRFs!$C$5,"")</f>
        <v/>
      </c>
      <c r="S229" s="63" t="str">
        <f>IF(AND(J229&lt;&gt;"",J229&gt;=16,J229&lt;=25),CRFs!$C$6,"")</f>
        <v/>
      </c>
      <c r="T229" s="63" t="str">
        <f>IF(AND(J229&lt;&gt;"",J229&gt;=21),CRFs!$C$7,"")</f>
        <v/>
      </c>
      <c r="U229" s="63" t="str">
        <f>IF(AND(J229&lt;&gt;"",J229&gt;25),CRFs!$C$8,"")</f>
        <v/>
      </c>
      <c r="V229" s="63" t="str">
        <f>IF($N229="Yes",CRFs!$C$9,"")</f>
        <v/>
      </c>
      <c r="W229" s="63" t="str">
        <f>IF($O229="Yes",CRFs!$C$10,"")</f>
        <v/>
      </c>
      <c r="X229" s="63" t="s">
        <v>37</v>
      </c>
      <c r="Y229" s="63" t="str">
        <f>IFERROR(INDEX($P229:$W229,_xlfn.AGGREGATE(15,6,(COLUMN($P229:$W229)-COLUMN($P229)+1)/($P229:$W229&lt;&gt;""),COLUMNS($Y229:Y229))),"")</f>
        <v/>
      </c>
      <c r="Z229" s="63" t="str">
        <f>IFERROR(INDEX($P229:$W229,_xlfn.AGGREGATE(15,6,(COLUMN($P229:$W229)-COLUMN($P229)+1)/($P229:$W229&lt;&gt;""),COLUMNS($Y229:Z229))),"")</f>
        <v/>
      </c>
      <c r="AA229" s="63" t="str">
        <f>IFERROR(INDEX($P229:$W229,_xlfn.AGGREGATE(15,6,(COLUMN($P229:$W229)-COLUMN($P229)+1)/($P229:$W229&lt;&gt;""),COLUMNS($Y229:AA229))),"")</f>
        <v/>
      </c>
      <c r="AB229" s="63" t="str">
        <f>IFERROR(INDEX($P229:$W229,_xlfn.AGGREGATE(15,6,(COLUMN($P229:$W229)-COLUMN($P229)+1)/($P229:$W229&lt;&gt;""),COLUMNS($Y229:AB229))),"")</f>
        <v/>
      </c>
      <c r="AC229" s="86" t="s">
        <v>37</v>
      </c>
      <c r="AD229" s="67">
        <f>IFERROR(IF(LEFT(AE229,4)*1&lt;2022,VLOOKUP(AC229,CRFs!$C$3:$D$10,2,FALSE),IF(LEFT(AE229,4)*1&gt;=2022,VLOOKUP(AC229,CRFs!$C$3:$J$10,2+MATCH(AE229,CRFs!$E$2:$J$2,0),FALSE))),0)</f>
        <v>0</v>
      </c>
      <c r="AE229" s="66" t="str">
        <f t="shared" si="44"/>
        <v/>
      </c>
      <c r="AF229" s="66" t="str">
        <f t="shared" si="45"/>
        <v/>
      </c>
      <c r="AG229" s="68">
        <f t="shared" si="46"/>
        <v>0</v>
      </c>
      <c r="AH229" s="119" t="str">
        <f t="shared" si="47"/>
        <v/>
      </c>
      <c r="AI229" s="74"/>
    </row>
    <row r="230" spans="2:35" ht="16.2" hidden="1" customHeight="1" x14ac:dyDescent="0.25">
      <c r="B230" s="85" t="s">
        <v>306</v>
      </c>
      <c r="C230" s="87"/>
      <c r="D230" s="88"/>
      <c r="E230" s="87"/>
      <c r="F230" s="86" t="s">
        <v>37</v>
      </c>
      <c r="G230" s="86" t="s">
        <v>37</v>
      </c>
      <c r="H230" s="86" t="s">
        <v>37</v>
      </c>
      <c r="I230" s="66" t="str">
        <f t="shared" si="37"/>
        <v/>
      </c>
      <c r="J230" s="66" t="str">
        <f t="shared" si="38"/>
        <v/>
      </c>
      <c r="K230" s="66" t="str">
        <f t="shared" si="39"/>
        <v/>
      </c>
      <c r="L230" s="66" t="str">
        <f t="shared" si="40"/>
        <v/>
      </c>
      <c r="M230" s="66" t="str">
        <f t="shared" si="41"/>
        <v/>
      </c>
      <c r="N230" s="66" t="str">
        <f t="shared" si="42"/>
        <v>Insufficient Information</v>
      </c>
      <c r="O230" s="66" t="str">
        <f t="shared" si="43"/>
        <v>Insufficient Information</v>
      </c>
      <c r="P230" s="63" t="str">
        <f>IF(AND(J230&lt;&gt;"",J230&lt;=10),CRFs!$C$3,"")</f>
        <v/>
      </c>
      <c r="Q230" s="63" t="str">
        <f>IF(AND(J230&lt;&gt;"",J230&gt;=6,J230&lt;=15),CRFs!$C$4,"")</f>
        <v/>
      </c>
      <c r="R230" s="63" t="str">
        <f>IF(AND(J230&lt;&gt;"",J230&gt;=11,J230&lt;=20),CRFs!$C$5,"")</f>
        <v/>
      </c>
      <c r="S230" s="63" t="str">
        <f>IF(AND(J230&lt;&gt;"",J230&gt;=16,J230&lt;=25),CRFs!$C$6,"")</f>
        <v/>
      </c>
      <c r="T230" s="63" t="str">
        <f>IF(AND(J230&lt;&gt;"",J230&gt;=21),CRFs!$C$7,"")</f>
        <v/>
      </c>
      <c r="U230" s="63" t="str">
        <f>IF(AND(J230&lt;&gt;"",J230&gt;25),CRFs!$C$8,"")</f>
        <v/>
      </c>
      <c r="V230" s="63" t="str">
        <f>IF($N230="Yes",CRFs!$C$9,"")</f>
        <v/>
      </c>
      <c r="W230" s="63" t="str">
        <f>IF($O230="Yes",CRFs!$C$10,"")</f>
        <v/>
      </c>
      <c r="X230" s="63" t="s">
        <v>37</v>
      </c>
      <c r="Y230" s="63" t="str">
        <f>IFERROR(INDEX($P230:$W230,_xlfn.AGGREGATE(15,6,(COLUMN($P230:$W230)-COLUMN($P230)+1)/($P230:$W230&lt;&gt;""),COLUMNS($Y230:Y230))),"")</f>
        <v/>
      </c>
      <c r="Z230" s="63" t="str">
        <f>IFERROR(INDEX($P230:$W230,_xlfn.AGGREGATE(15,6,(COLUMN($P230:$W230)-COLUMN($P230)+1)/($P230:$W230&lt;&gt;""),COLUMNS($Y230:Z230))),"")</f>
        <v/>
      </c>
      <c r="AA230" s="63" t="str">
        <f>IFERROR(INDEX($P230:$W230,_xlfn.AGGREGATE(15,6,(COLUMN($P230:$W230)-COLUMN($P230)+1)/($P230:$W230&lt;&gt;""),COLUMNS($Y230:AA230))),"")</f>
        <v/>
      </c>
      <c r="AB230" s="63" t="str">
        <f>IFERROR(INDEX($P230:$W230,_xlfn.AGGREGATE(15,6,(COLUMN($P230:$W230)-COLUMN($P230)+1)/($P230:$W230&lt;&gt;""),COLUMNS($Y230:AB230))),"")</f>
        <v/>
      </c>
      <c r="AC230" s="86" t="s">
        <v>37</v>
      </c>
      <c r="AD230" s="67">
        <f>IFERROR(IF(LEFT(AE230,4)*1&lt;2022,VLOOKUP(AC230,CRFs!$C$3:$D$10,2,FALSE),IF(LEFT(AE230,4)*1&gt;=2022,VLOOKUP(AC230,CRFs!$C$3:$J$10,2+MATCH(AE230,CRFs!$E$2:$J$2,0),FALSE))),0)</f>
        <v>0</v>
      </c>
      <c r="AE230" s="66" t="str">
        <f t="shared" si="44"/>
        <v/>
      </c>
      <c r="AF230" s="66" t="str">
        <f t="shared" si="45"/>
        <v/>
      </c>
      <c r="AG230" s="68">
        <f t="shared" si="46"/>
        <v>0</v>
      </c>
      <c r="AH230" s="119" t="str">
        <f t="shared" si="47"/>
        <v/>
      </c>
      <c r="AI230" s="74"/>
    </row>
    <row r="231" spans="2:35" ht="16.2" hidden="1" customHeight="1" x14ac:dyDescent="0.25">
      <c r="B231" s="85" t="s">
        <v>307</v>
      </c>
      <c r="C231" s="87"/>
      <c r="D231" s="88"/>
      <c r="E231" s="87"/>
      <c r="F231" s="86" t="s">
        <v>37</v>
      </c>
      <c r="G231" s="86" t="s">
        <v>37</v>
      </c>
      <c r="H231" s="86" t="s">
        <v>37</v>
      </c>
      <c r="I231" s="66" t="str">
        <f t="shared" si="37"/>
        <v/>
      </c>
      <c r="J231" s="66" t="str">
        <f t="shared" si="38"/>
        <v/>
      </c>
      <c r="K231" s="66" t="str">
        <f t="shared" si="39"/>
        <v/>
      </c>
      <c r="L231" s="66" t="str">
        <f t="shared" si="40"/>
        <v/>
      </c>
      <c r="M231" s="66" t="str">
        <f t="shared" si="41"/>
        <v/>
      </c>
      <c r="N231" s="66" t="str">
        <f t="shared" si="42"/>
        <v>Insufficient Information</v>
      </c>
      <c r="O231" s="66" t="str">
        <f t="shared" si="43"/>
        <v>Insufficient Information</v>
      </c>
      <c r="P231" s="63" t="str">
        <f>IF(AND(J231&lt;&gt;"",J231&lt;=10),CRFs!$C$3,"")</f>
        <v/>
      </c>
      <c r="Q231" s="63" t="str">
        <f>IF(AND(J231&lt;&gt;"",J231&gt;=6,J231&lt;=15),CRFs!$C$4,"")</f>
        <v/>
      </c>
      <c r="R231" s="63" t="str">
        <f>IF(AND(J231&lt;&gt;"",J231&gt;=11,J231&lt;=20),CRFs!$C$5,"")</f>
        <v/>
      </c>
      <c r="S231" s="63" t="str">
        <f>IF(AND(J231&lt;&gt;"",J231&gt;=16,J231&lt;=25),CRFs!$C$6,"")</f>
        <v/>
      </c>
      <c r="T231" s="63" t="str">
        <f>IF(AND(J231&lt;&gt;"",J231&gt;=21),CRFs!$C$7,"")</f>
        <v/>
      </c>
      <c r="U231" s="63" t="str">
        <f>IF(AND(J231&lt;&gt;"",J231&gt;25),CRFs!$C$8,"")</f>
        <v/>
      </c>
      <c r="V231" s="63" t="str">
        <f>IF($N231="Yes",CRFs!$C$9,"")</f>
        <v/>
      </c>
      <c r="W231" s="63" t="str">
        <f>IF($O231="Yes",CRFs!$C$10,"")</f>
        <v/>
      </c>
      <c r="X231" s="63" t="s">
        <v>37</v>
      </c>
      <c r="Y231" s="63" t="str">
        <f>IFERROR(INDEX($P231:$W231,_xlfn.AGGREGATE(15,6,(COLUMN($P231:$W231)-COLUMN($P231)+1)/($P231:$W231&lt;&gt;""),COLUMNS($Y231:Y231))),"")</f>
        <v/>
      </c>
      <c r="Z231" s="63" t="str">
        <f>IFERROR(INDEX($P231:$W231,_xlfn.AGGREGATE(15,6,(COLUMN($P231:$W231)-COLUMN($P231)+1)/($P231:$W231&lt;&gt;""),COLUMNS($Y231:Z231))),"")</f>
        <v/>
      </c>
      <c r="AA231" s="63" t="str">
        <f>IFERROR(INDEX($P231:$W231,_xlfn.AGGREGATE(15,6,(COLUMN($P231:$W231)-COLUMN($P231)+1)/($P231:$W231&lt;&gt;""),COLUMNS($Y231:AA231))),"")</f>
        <v/>
      </c>
      <c r="AB231" s="63" t="str">
        <f>IFERROR(INDEX($P231:$W231,_xlfn.AGGREGATE(15,6,(COLUMN($P231:$W231)-COLUMN($P231)+1)/($P231:$W231&lt;&gt;""),COLUMNS($Y231:AB231))),"")</f>
        <v/>
      </c>
      <c r="AC231" s="86" t="s">
        <v>37</v>
      </c>
      <c r="AD231" s="67">
        <f>IFERROR(IF(LEFT(AE231,4)*1&lt;2022,VLOOKUP(AC231,CRFs!$C$3:$D$10,2,FALSE),IF(LEFT(AE231,4)*1&gt;=2022,VLOOKUP(AC231,CRFs!$C$3:$J$10,2+MATCH(AE231,CRFs!$E$2:$J$2,0),FALSE))),0)</f>
        <v>0</v>
      </c>
      <c r="AE231" s="66" t="str">
        <f t="shared" si="44"/>
        <v/>
      </c>
      <c r="AF231" s="66" t="str">
        <f t="shared" si="45"/>
        <v/>
      </c>
      <c r="AG231" s="68">
        <f t="shared" si="46"/>
        <v>0</v>
      </c>
      <c r="AH231" s="119" t="str">
        <f t="shared" si="47"/>
        <v/>
      </c>
      <c r="AI231" s="74"/>
    </row>
    <row r="232" spans="2:35" ht="16.2" hidden="1" customHeight="1" x14ac:dyDescent="0.25">
      <c r="B232" s="85" t="s">
        <v>308</v>
      </c>
      <c r="C232" s="87"/>
      <c r="D232" s="88"/>
      <c r="E232" s="87"/>
      <c r="F232" s="86" t="s">
        <v>37</v>
      </c>
      <c r="G232" s="86" t="s">
        <v>37</v>
      </c>
      <c r="H232" s="86" t="s">
        <v>37</v>
      </c>
      <c r="I232" s="66" t="str">
        <f t="shared" si="37"/>
        <v/>
      </c>
      <c r="J232" s="66" t="str">
        <f t="shared" si="38"/>
        <v/>
      </c>
      <c r="K232" s="66" t="str">
        <f t="shared" si="39"/>
        <v/>
      </c>
      <c r="L232" s="66" t="str">
        <f t="shared" si="40"/>
        <v/>
      </c>
      <c r="M232" s="66" t="str">
        <f t="shared" si="41"/>
        <v/>
      </c>
      <c r="N232" s="66" t="str">
        <f t="shared" si="42"/>
        <v>Insufficient Information</v>
      </c>
      <c r="O232" s="66" t="str">
        <f t="shared" si="43"/>
        <v>Insufficient Information</v>
      </c>
      <c r="P232" s="63" t="str">
        <f>IF(AND(J232&lt;&gt;"",J232&lt;=10),CRFs!$C$3,"")</f>
        <v/>
      </c>
      <c r="Q232" s="63" t="str">
        <f>IF(AND(J232&lt;&gt;"",J232&gt;=6,J232&lt;=15),CRFs!$C$4,"")</f>
        <v/>
      </c>
      <c r="R232" s="63" t="str">
        <f>IF(AND(J232&lt;&gt;"",J232&gt;=11,J232&lt;=20),CRFs!$C$5,"")</f>
        <v/>
      </c>
      <c r="S232" s="63" t="str">
        <f>IF(AND(J232&lt;&gt;"",J232&gt;=16,J232&lt;=25),CRFs!$C$6,"")</f>
        <v/>
      </c>
      <c r="T232" s="63" t="str">
        <f>IF(AND(J232&lt;&gt;"",J232&gt;=21),CRFs!$C$7,"")</f>
        <v/>
      </c>
      <c r="U232" s="63" t="str">
        <f>IF(AND(J232&lt;&gt;"",J232&gt;25),CRFs!$C$8,"")</f>
        <v/>
      </c>
      <c r="V232" s="63" t="str">
        <f>IF($N232="Yes",CRFs!$C$9,"")</f>
        <v/>
      </c>
      <c r="W232" s="63" t="str">
        <f>IF($O232="Yes",CRFs!$C$10,"")</f>
        <v/>
      </c>
      <c r="X232" s="63" t="s">
        <v>37</v>
      </c>
      <c r="Y232" s="63" t="str">
        <f>IFERROR(INDEX($P232:$W232,_xlfn.AGGREGATE(15,6,(COLUMN($P232:$W232)-COLUMN($P232)+1)/($P232:$W232&lt;&gt;""),COLUMNS($Y232:Y232))),"")</f>
        <v/>
      </c>
      <c r="Z232" s="63" t="str">
        <f>IFERROR(INDEX($P232:$W232,_xlfn.AGGREGATE(15,6,(COLUMN($P232:$W232)-COLUMN($P232)+1)/($P232:$W232&lt;&gt;""),COLUMNS($Y232:Z232))),"")</f>
        <v/>
      </c>
      <c r="AA232" s="63" t="str">
        <f>IFERROR(INDEX($P232:$W232,_xlfn.AGGREGATE(15,6,(COLUMN($P232:$W232)-COLUMN($P232)+1)/($P232:$W232&lt;&gt;""),COLUMNS($Y232:AA232))),"")</f>
        <v/>
      </c>
      <c r="AB232" s="63" t="str">
        <f>IFERROR(INDEX($P232:$W232,_xlfn.AGGREGATE(15,6,(COLUMN($P232:$W232)-COLUMN($P232)+1)/($P232:$W232&lt;&gt;""),COLUMNS($Y232:AB232))),"")</f>
        <v/>
      </c>
      <c r="AC232" s="86" t="s">
        <v>37</v>
      </c>
      <c r="AD232" s="67">
        <f>IFERROR(IF(LEFT(AE232,4)*1&lt;2022,VLOOKUP(AC232,CRFs!$C$3:$D$10,2,FALSE),IF(LEFT(AE232,4)*1&gt;=2022,VLOOKUP(AC232,CRFs!$C$3:$J$10,2+MATCH(AE232,CRFs!$E$2:$J$2,0),FALSE))),0)</f>
        <v>0</v>
      </c>
      <c r="AE232" s="66" t="str">
        <f t="shared" si="44"/>
        <v/>
      </c>
      <c r="AF232" s="66" t="str">
        <f t="shared" si="45"/>
        <v/>
      </c>
      <c r="AG232" s="68">
        <f t="shared" si="46"/>
        <v>0</v>
      </c>
      <c r="AH232" s="119" t="str">
        <f t="shared" si="47"/>
        <v/>
      </c>
      <c r="AI232" s="74"/>
    </row>
    <row r="233" spans="2:35" ht="16.2" hidden="1" customHeight="1" x14ac:dyDescent="0.25">
      <c r="B233" s="85" t="s">
        <v>309</v>
      </c>
      <c r="C233" s="87"/>
      <c r="D233" s="88"/>
      <c r="E233" s="87"/>
      <c r="F233" s="86" t="s">
        <v>37</v>
      </c>
      <c r="G233" s="86" t="s">
        <v>37</v>
      </c>
      <c r="H233" s="86" t="s">
        <v>37</v>
      </c>
      <c r="I233" s="66" t="str">
        <f t="shared" si="37"/>
        <v/>
      </c>
      <c r="J233" s="66" t="str">
        <f t="shared" si="38"/>
        <v/>
      </c>
      <c r="K233" s="66" t="str">
        <f t="shared" si="39"/>
        <v/>
      </c>
      <c r="L233" s="66" t="str">
        <f t="shared" si="40"/>
        <v/>
      </c>
      <c r="M233" s="66" t="str">
        <f t="shared" si="41"/>
        <v/>
      </c>
      <c r="N233" s="66" t="str">
        <f t="shared" si="42"/>
        <v>Insufficient Information</v>
      </c>
      <c r="O233" s="66" t="str">
        <f t="shared" si="43"/>
        <v>Insufficient Information</v>
      </c>
      <c r="P233" s="63" t="str">
        <f>IF(AND(J233&lt;&gt;"",J233&lt;=10),CRFs!$C$3,"")</f>
        <v/>
      </c>
      <c r="Q233" s="63" t="str">
        <f>IF(AND(J233&lt;&gt;"",J233&gt;=6,J233&lt;=15),CRFs!$C$4,"")</f>
        <v/>
      </c>
      <c r="R233" s="63" t="str">
        <f>IF(AND(J233&lt;&gt;"",J233&gt;=11,J233&lt;=20),CRFs!$C$5,"")</f>
        <v/>
      </c>
      <c r="S233" s="63" t="str">
        <f>IF(AND(J233&lt;&gt;"",J233&gt;=16,J233&lt;=25),CRFs!$C$6,"")</f>
        <v/>
      </c>
      <c r="T233" s="63" t="str">
        <f>IF(AND(J233&lt;&gt;"",J233&gt;=21),CRFs!$C$7,"")</f>
        <v/>
      </c>
      <c r="U233" s="63" t="str">
        <f>IF(AND(J233&lt;&gt;"",J233&gt;25),CRFs!$C$8,"")</f>
        <v/>
      </c>
      <c r="V233" s="63" t="str">
        <f>IF($N233="Yes",CRFs!$C$9,"")</f>
        <v/>
      </c>
      <c r="W233" s="63" t="str">
        <f>IF($O233="Yes",CRFs!$C$10,"")</f>
        <v/>
      </c>
      <c r="X233" s="63" t="s">
        <v>37</v>
      </c>
      <c r="Y233" s="63" t="str">
        <f>IFERROR(INDEX($P233:$W233,_xlfn.AGGREGATE(15,6,(COLUMN($P233:$W233)-COLUMN($P233)+1)/($P233:$W233&lt;&gt;""),COLUMNS($Y233:Y233))),"")</f>
        <v/>
      </c>
      <c r="Z233" s="63" t="str">
        <f>IFERROR(INDEX($P233:$W233,_xlfn.AGGREGATE(15,6,(COLUMN($P233:$W233)-COLUMN($P233)+1)/($P233:$W233&lt;&gt;""),COLUMNS($Y233:Z233))),"")</f>
        <v/>
      </c>
      <c r="AA233" s="63" t="str">
        <f>IFERROR(INDEX($P233:$W233,_xlfn.AGGREGATE(15,6,(COLUMN($P233:$W233)-COLUMN($P233)+1)/($P233:$W233&lt;&gt;""),COLUMNS($Y233:AA233))),"")</f>
        <v/>
      </c>
      <c r="AB233" s="63" t="str">
        <f>IFERROR(INDEX($P233:$W233,_xlfn.AGGREGATE(15,6,(COLUMN($P233:$W233)-COLUMN($P233)+1)/($P233:$W233&lt;&gt;""),COLUMNS($Y233:AB233))),"")</f>
        <v/>
      </c>
      <c r="AC233" s="86" t="s">
        <v>37</v>
      </c>
      <c r="AD233" s="67">
        <f>IFERROR(IF(LEFT(AE233,4)*1&lt;2022,VLOOKUP(AC233,CRFs!$C$3:$D$10,2,FALSE),IF(LEFT(AE233,4)*1&gt;=2022,VLOOKUP(AC233,CRFs!$C$3:$J$10,2+MATCH(AE233,CRFs!$E$2:$J$2,0),FALSE))),0)</f>
        <v>0</v>
      </c>
      <c r="AE233" s="66" t="str">
        <f t="shared" si="44"/>
        <v/>
      </c>
      <c r="AF233" s="66" t="str">
        <f t="shared" si="45"/>
        <v/>
      </c>
      <c r="AG233" s="68">
        <f t="shared" si="46"/>
        <v>0</v>
      </c>
      <c r="AH233" s="119" t="str">
        <f t="shared" si="47"/>
        <v/>
      </c>
      <c r="AI233" s="74"/>
    </row>
    <row r="234" spans="2:35" ht="16.2" hidden="1" customHeight="1" x14ac:dyDescent="0.25">
      <c r="B234" s="85" t="s">
        <v>310</v>
      </c>
      <c r="C234" s="87"/>
      <c r="D234" s="88"/>
      <c r="E234" s="87"/>
      <c r="F234" s="86" t="s">
        <v>37</v>
      </c>
      <c r="G234" s="86" t="s">
        <v>37</v>
      </c>
      <c r="H234" s="86" t="s">
        <v>37</v>
      </c>
      <c r="I234" s="66" t="str">
        <f t="shared" si="37"/>
        <v/>
      </c>
      <c r="J234" s="66" t="str">
        <f t="shared" si="38"/>
        <v/>
      </c>
      <c r="K234" s="66" t="str">
        <f t="shared" si="39"/>
        <v/>
      </c>
      <c r="L234" s="66" t="str">
        <f t="shared" si="40"/>
        <v/>
      </c>
      <c r="M234" s="66" t="str">
        <f t="shared" si="41"/>
        <v/>
      </c>
      <c r="N234" s="66" t="str">
        <f t="shared" si="42"/>
        <v>Insufficient Information</v>
      </c>
      <c r="O234" s="66" t="str">
        <f t="shared" si="43"/>
        <v>Insufficient Information</v>
      </c>
      <c r="P234" s="63" t="str">
        <f>IF(AND(J234&lt;&gt;"",J234&lt;=10),CRFs!$C$3,"")</f>
        <v/>
      </c>
      <c r="Q234" s="63" t="str">
        <f>IF(AND(J234&lt;&gt;"",J234&gt;=6,J234&lt;=15),CRFs!$C$4,"")</f>
        <v/>
      </c>
      <c r="R234" s="63" t="str">
        <f>IF(AND(J234&lt;&gt;"",J234&gt;=11,J234&lt;=20),CRFs!$C$5,"")</f>
        <v/>
      </c>
      <c r="S234" s="63" t="str">
        <f>IF(AND(J234&lt;&gt;"",J234&gt;=16,J234&lt;=25),CRFs!$C$6,"")</f>
        <v/>
      </c>
      <c r="T234" s="63" t="str">
        <f>IF(AND(J234&lt;&gt;"",J234&gt;=21),CRFs!$C$7,"")</f>
        <v/>
      </c>
      <c r="U234" s="63" t="str">
        <f>IF(AND(J234&lt;&gt;"",J234&gt;25),CRFs!$C$8,"")</f>
        <v/>
      </c>
      <c r="V234" s="63" t="str">
        <f>IF($N234="Yes",CRFs!$C$9,"")</f>
        <v/>
      </c>
      <c r="W234" s="63" t="str">
        <f>IF($O234="Yes",CRFs!$C$10,"")</f>
        <v/>
      </c>
      <c r="X234" s="63" t="s">
        <v>37</v>
      </c>
      <c r="Y234" s="63" t="str">
        <f>IFERROR(INDEX($P234:$W234,_xlfn.AGGREGATE(15,6,(COLUMN($P234:$W234)-COLUMN($P234)+1)/($P234:$W234&lt;&gt;""),COLUMNS($Y234:Y234))),"")</f>
        <v/>
      </c>
      <c r="Z234" s="63" t="str">
        <f>IFERROR(INDEX($P234:$W234,_xlfn.AGGREGATE(15,6,(COLUMN($P234:$W234)-COLUMN($P234)+1)/($P234:$W234&lt;&gt;""),COLUMNS($Y234:Z234))),"")</f>
        <v/>
      </c>
      <c r="AA234" s="63" t="str">
        <f>IFERROR(INDEX($P234:$W234,_xlfn.AGGREGATE(15,6,(COLUMN($P234:$W234)-COLUMN($P234)+1)/($P234:$W234&lt;&gt;""),COLUMNS($Y234:AA234))),"")</f>
        <v/>
      </c>
      <c r="AB234" s="63" t="str">
        <f>IFERROR(INDEX($P234:$W234,_xlfn.AGGREGATE(15,6,(COLUMN($P234:$W234)-COLUMN($P234)+1)/($P234:$W234&lt;&gt;""),COLUMNS($Y234:AB234))),"")</f>
        <v/>
      </c>
      <c r="AC234" s="86" t="s">
        <v>37</v>
      </c>
      <c r="AD234" s="67">
        <f>IFERROR(IF(LEFT(AE234,4)*1&lt;2022,VLOOKUP(AC234,CRFs!$C$3:$D$10,2,FALSE),IF(LEFT(AE234,4)*1&gt;=2022,VLOOKUP(AC234,CRFs!$C$3:$J$10,2+MATCH(AE234,CRFs!$E$2:$J$2,0),FALSE))),0)</f>
        <v>0</v>
      </c>
      <c r="AE234" s="66" t="str">
        <f t="shared" si="44"/>
        <v/>
      </c>
      <c r="AF234" s="66" t="str">
        <f t="shared" si="45"/>
        <v/>
      </c>
      <c r="AG234" s="68">
        <f t="shared" si="46"/>
        <v>0</v>
      </c>
      <c r="AH234" s="119" t="str">
        <f t="shared" si="47"/>
        <v/>
      </c>
      <c r="AI234" s="74"/>
    </row>
    <row r="235" spans="2:35" ht="16.2" hidden="1" customHeight="1" x14ac:dyDescent="0.25">
      <c r="B235" s="85" t="s">
        <v>311</v>
      </c>
      <c r="C235" s="87"/>
      <c r="D235" s="88"/>
      <c r="E235" s="87"/>
      <c r="F235" s="86" t="s">
        <v>37</v>
      </c>
      <c r="G235" s="86" t="s">
        <v>37</v>
      </c>
      <c r="H235" s="86" t="s">
        <v>37</v>
      </c>
      <c r="I235" s="66" t="str">
        <f t="shared" si="37"/>
        <v/>
      </c>
      <c r="J235" s="66" t="str">
        <f t="shared" si="38"/>
        <v/>
      </c>
      <c r="K235" s="66" t="str">
        <f t="shared" si="39"/>
        <v/>
      </c>
      <c r="L235" s="66" t="str">
        <f t="shared" si="40"/>
        <v/>
      </c>
      <c r="M235" s="66" t="str">
        <f t="shared" si="41"/>
        <v/>
      </c>
      <c r="N235" s="66" t="str">
        <f t="shared" si="42"/>
        <v>Insufficient Information</v>
      </c>
      <c r="O235" s="66" t="str">
        <f t="shared" si="43"/>
        <v>Insufficient Information</v>
      </c>
      <c r="P235" s="63" t="str">
        <f>IF(AND(J235&lt;&gt;"",J235&lt;=10),CRFs!$C$3,"")</f>
        <v/>
      </c>
      <c r="Q235" s="63" t="str">
        <f>IF(AND(J235&lt;&gt;"",J235&gt;=6,J235&lt;=15),CRFs!$C$4,"")</f>
        <v/>
      </c>
      <c r="R235" s="63" t="str">
        <f>IF(AND(J235&lt;&gt;"",J235&gt;=11,J235&lt;=20),CRFs!$C$5,"")</f>
        <v/>
      </c>
      <c r="S235" s="63" t="str">
        <f>IF(AND(J235&lt;&gt;"",J235&gt;=16,J235&lt;=25),CRFs!$C$6,"")</f>
        <v/>
      </c>
      <c r="T235" s="63" t="str">
        <f>IF(AND(J235&lt;&gt;"",J235&gt;=21),CRFs!$C$7,"")</f>
        <v/>
      </c>
      <c r="U235" s="63" t="str">
        <f>IF(AND(J235&lt;&gt;"",J235&gt;25),CRFs!$C$8,"")</f>
        <v/>
      </c>
      <c r="V235" s="63" t="str">
        <f>IF($N235="Yes",CRFs!$C$9,"")</f>
        <v/>
      </c>
      <c r="W235" s="63" t="str">
        <f>IF($O235="Yes",CRFs!$C$10,"")</f>
        <v/>
      </c>
      <c r="X235" s="63" t="s">
        <v>37</v>
      </c>
      <c r="Y235" s="63" t="str">
        <f>IFERROR(INDEX($P235:$W235,_xlfn.AGGREGATE(15,6,(COLUMN($P235:$W235)-COLUMN($P235)+1)/($P235:$W235&lt;&gt;""),COLUMNS($Y235:Y235))),"")</f>
        <v/>
      </c>
      <c r="Z235" s="63" t="str">
        <f>IFERROR(INDEX($P235:$W235,_xlfn.AGGREGATE(15,6,(COLUMN($P235:$W235)-COLUMN($P235)+1)/($P235:$W235&lt;&gt;""),COLUMNS($Y235:Z235))),"")</f>
        <v/>
      </c>
      <c r="AA235" s="63" t="str">
        <f>IFERROR(INDEX($P235:$W235,_xlfn.AGGREGATE(15,6,(COLUMN($P235:$W235)-COLUMN($P235)+1)/($P235:$W235&lt;&gt;""),COLUMNS($Y235:AA235))),"")</f>
        <v/>
      </c>
      <c r="AB235" s="63" t="str">
        <f>IFERROR(INDEX($P235:$W235,_xlfn.AGGREGATE(15,6,(COLUMN($P235:$W235)-COLUMN($P235)+1)/($P235:$W235&lt;&gt;""),COLUMNS($Y235:AB235))),"")</f>
        <v/>
      </c>
      <c r="AC235" s="86" t="s">
        <v>37</v>
      </c>
      <c r="AD235" s="67">
        <f>IFERROR(IF(LEFT(AE235,4)*1&lt;2022,VLOOKUP(AC235,CRFs!$C$3:$D$10,2,FALSE),IF(LEFT(AE235,4)*1&gt;=2022,VLOOKUP(AC235,CRFs!$C$3:$J$10,2+MATCH(AE235,CRFs!$E$2:$J$2,0),FALSE))),0)</f>
        <v>0</v>
      </c>
      <c r="AE235" s="66" t="str">
        <f t="shared" si="44"/>
        <v/>
      </c>
      <c r="AF235" s="66" t="str">
        <f t="shared" si="45"/>
        <v/>
      </c>
      <c r="AG235" s="68">
        <f t="shared" si="46"/>
        <v>0</v>
      </c>
      <c r="AH235" s="119" t="str">
        <f t="shared" si="47"/>
        <v/>
      </c>
      <c r="AI235" s="74"/>
    </row>
    <row r="236" spans="2:35" ht="16.2" hidden="1" customHeight="1" x14ac:dyDescent="0.25">
      <c r="B236" s="85" t="s">
        <v>312</v>
      </c>
      <c r="C236" s="87"/>
      <c r="D236" s="88"/>
      <c r="E236" s="87"/>
      <c r="F236" s="86" t="s">
        <v>37</v>
      </c>
      <c r="G236" s="86" t="s">
        <v>37</v>
      </c>
      <c r="H236" s="86" t="s">
        <v>37</v>
      </c>
      <c r="I236" s="66" t="str">
        <f t="shared" si="37"/>
        <v/>
      </c>
      <c r="J236" s="66" t="str">
        <f t="shared" si="38"/>
        <v/>
      </c>
      <c r="K236" s="66" t="str">
        <f t="shared" si="39"/>
        <v/>
      </c>
      <c r="L236" s="66" t="str">
        <f t="shared" si="40"/>
        <v/>
      </c>
      <c r="M236" s="66" t="str">
        <f t="shared" si="41"/>
        <v/>
      </c>
      <c r="N236" s="66" t="str">
        <f t="shared" si="42"/>
        <v>Insufficient Information</v>
      </c>
      <c r="O236" s="66" t="str">
        <f t="shared" si="43"/>
        <v>Insufficient Information</v>
      </c>
      <c r="P236" s="63" t="str">
        <f>IF(AND(J236&lt;&gt;"",J236&lt;=10),CRFs!$C$3,"")</f>
        <v/>
      </c>
      <c r="Q236" s="63" t="str">
        <f>IF(AND(J236&lt;&gt;"",J236&gt;=6,J236&lt;=15),CRFs!$C$4,"")</f>
        <v/>
      </c>
      <c r="R236" s="63" t="str">
        <f>IF(AND(J236&lt;&gt;"",J236&gt;=11,J236&lt;=20),CRFs!$C$5,"")</f>
        <v/>
      </c>
      <c r="S236" s="63" t="str">
        <f>IF(AND(J236&lt;&gt;"",J236&gt;=16,J236&lt;=25),CRFs!$C$6,"")</f>
        <v/>
      </c>
      <c r="T236" s="63" t="str">
        <f>IF(AND(J236&lt;&gt;"",J236&gt;=21),CRFs!$C$7,"")</f>
        <v/>
      </c>
      <c r="U236" s="63" t="str">
        <f>IF(AND(J236&lt;&gt;"",J236&gt;25),CRFs!$C$8,"")</f>
        <v/>
      </c>
      <c r="V236" s="63" t="str">
        <f>IF($N236="Yes",CRFs!$C$9,"")</f>
        <v/>
      </c>
      <c r="W236" s="63" t="str">
        <f>IF($O236="Yes",CRFs!$C$10,"")</f>
        <v/>
      </c>
      <c r="X236" s="63" t="s">
        <v>37</v>
      </c>
      <c r="Y236" s="63" t="str">
        <f>IFERROR(INDEX($P236:$W236,_xlfn.AGGREGATE(15,6,(COLUMN($P236:$W236)-COLUMN($P236)+1)/($P236:$W236&lt;&gt;""),COLUMNS($Y236:Y236))),"")</f>
        <v/>
      </c>
      <c r="Z236" s="63" t="str">
        <f>IFERROR(INDEX($P236:$W236,_xlfn.AGGREGATE(15,6,(COLUMN($P236:$W236)-COLUMN($P236)+1)/($P236:$W236&lt;&gt;""),COLUMNS($Y236:Z236))),"")</f>
        <v/>
      </c>
      <c r="AA236" s="63" t="str">
        <f>IFERROR(INDEX($P236:$W236,_xlfn.AGGREGATE(15,6,(COLUMN($P236:$W236)-COLUMN($P236)+1)/($P236:$W236&lt;&gt;""),COLUMNS($Y236:AA236))),"")</f>
        <v/>
      </c>
      <c r="AB236" s="63" t="str">
        <f>IFERROR(INDEX($P236:$W236,_xlfn.AGGREGATE(15,6,(COLUMN($P236:$W236)-COLUMN($P236)+1)/($P236:$W236&lt;&gt;""),COLUMNS($Y236:AB236))),"")</f>
        <v/>
      </c>
      <c r="AC236" s="86" t="s">
        <v>37</v>
      </c>
      <c r="AD236" s="67">
        <f>IFERROR(IF(LEFT(AE236,4)*1&lt;2022,VLOOKUP(AC236,CRFs!$C$3:$D$10,2,FALSE),IF(LEFT(AE236,4)*1&gt;=2022,VLOOKUP(AC236,CRFs!$C$3:$J$10,2+MATCH(AE236,CRFs!$E$2:$J$2,0),FALSE))),0)</f>
        <v>0</v>
      </c>
      <c r="AE236" s="66" t="str">
        <f t="shared" si="44"/>
        <v/>
      </c>
      <c r="AF236" s="66" t="str">
        <f t="shared" si="45"/>
        <v/>
      </c>
      <c r="AG236" s="68">
        <f t="shared" si="46"/>
        <v>0</v>
      </c>
      <c r="AH236" s="119" t="str">
        <f t="shared" si="47"/>
        <v/>
      </c>
      <c r="AI236" s="74"/>
    </row>
    <row r="237" spans="2:35" ht="16.2" hidden="1" customHeight="1" x14ac:dyDescent="0.25">
      <c r="B237" s="85" t="s">
        <v>313</v>
      </c>
      <c r="C237" s="87"/>
      <c r="D237" s="88"/>
      <c r="E237" s="87"/>
      <c r="F237" s="86" t="s">
        <v>37</v>
      </c>
      <c r="G237" s="86" t="s">
        <v>37</v>
      </c>
      <c r="H237" s="86" t="s">
        <v>37</v>
      </c>
      <c r="I237" s="66" t="str">
        <f t="shared" si="37"/>
        <v/>
      </c>
      <c r="J237" s="66" t="str">
        <f t="shared" si="38"/>
        <v/>
      </c>
      <c r="K237" s="66" t="str">
        <f t="shared" si="39"/>
        <v/>
      </c>
      <c r="L237" s="66" t="str">
        <f t="shared" si="40"/>
        <v/>
      </c>
      <c r="M237" s="66" t="str">
        <f t="shared" si="41"/>
        <v/>
      </c>
      <c r="N237" s="66" t="str">
        <f t="shared" si="42"/>
        <v>Insufficient Information</v>
      </c>
      <c r="O237" s="66" t="str">
        <f t="shared" si="43"/>
        <v>Insufficient Information</v>
      </c>
      <c r="P237" s="63" t="str">
        <f>IF(AND(J237&lt;&gt;"",J237&lt;=10),CRFs!$C$3,"")</f>
        <v/>
      </c>
      <c r="Q237" s="63" t="str">
        <f>IF(AND(J237&lt;&gt;"",J237&gt;=6,J237&lt;=15),CRFs!$C$4,"")</f>
        <v/>
      </c>
      <c r="R237" s="63" t="str">
        <f>IF(AND(J237&lt;&gt;"",J237&gt;=11,J237&lt;=20),CRFs!$C$5,"")</f>
        <v/>
      </c>
      <c r="S237" s="63" t="str">
        <f>IF(AND(J237&lt;&gt;"",J237&gt;=16,J237&lt;=25),CRFs!$C$6,"")</f>
        <v/>
      </c>
      <c r="T237" s="63" t="str">
        <f>IF(AND(J237&lt;&gt;"",J237&gt;=21),CRFs!$C$7,"")</f>
        <v/>
      </c>
      <c r="U237" s="63" t="str">
        <f>IF(AND(J237&lt;&gt;"",J237&gt;25),CRFs!$C$8,"")</f>
        <v/>
      </c>
      <c r="V237" s="63" t="str">
        <f>IF($N237="Yes",CRFs!$C$9,"")</f>
        <v/>
      </c>
      <c r="W237" s="63" t="str">
        <f>IF($O237="Yes",CRFs!$C$10,"")</f>
        <v/>
      </c>
      <c r="X237" s="63" t="s">
        <v>37</v>
      </c>
      <c r="Y237" s="63" t="str">
        <f>IFERROR(INDEX($P237:$W237,_xlfn.AGGREGATE(15,6,(COLUMN($P237:$W237)-COLUMN($P237)+1)/($P237:$W237&lt;&gt;""),COLUMNS($Y237:Y237))),"")</f>
        <v/>
      </c>
      <c r="Z237" s="63" t="str">
        <f>IFERROR(INDEX($P237:$W237,_xlfn.AGGREGATE(15,6,(COLUMN($P237:$W237)-COLUMN($P237)+1)/($P237:$W237&lt;&gt;""),COLUMNS($Y237:Z237))),"")</f>
        <v/>
      </c>
      <c r="AA237" s="63" t="str">
        <f>IFERROR(INDEX($P237:$W237,_xlfn.AGGREGATE(15,6,(COLUMN($P237:$W237)-COLUMN($P237)+1)/($P237:$W237&lt;&gt;""),COLUMNS($Y237:AA237))),"")</f>
        <v/>
      </c>
      <c r="AB237" s="63" t="str">
        <f>IFERROR(INDEX($P237:$W237,_xlfn.AGGREGATE(15,6,(COLUMN($P237:$W237)-COLUMN($P237)+1)/($P237:$W237&lt;&gt;""),COLUMNS($Y237:AB237))),"")</f>
        <v/>
      </c>
      <c r="AC237" s="86" t="s">
        <v>37</v>
      </c>
      <c r="AD237" s="67">
        <f>IFERROR(IF(LEFT(AE237,4)*1&lt;2022,VLOOKUP(AC237,CRFs!$C$3:$D$10,2,FALSE),IF(LEFT(AE237,4)*1&gt;=2022,VLOOKUP(AC237,CRFs!$C$3:$J$10,2+MATCH(AE237,CRFs!$E$2:$J$2,0),FALSE))),0)</f>
        <v>0</v>
      </c>
      <c r="AE237" s="66" t="str">
        <f t="shared" si="44"/>
        <v/>
      </c>
      <c r="AF237" s="66" t="str">
        <f t="shared" si="45"/>
        <v/>
      </c>
      <c r="AG237" s="68">
        <f t="shared" si="46"/>
        <v>0</v>
      </c>
      <c r="AH237" s="119" t="str">
        <f t="shared" si="47"/>
        <v/>
      </c>
      <c r="AI237" s="74"/>
    </row>
    <row r="238" spans="2:35" ht="16.2" hidden="1" customHeight="1" x14ac:dyDescent="0.25">
      <c r="B238" s="85" t="s">
        <v>314</v>
      </c>
      <c r="C238" s="87"/>
      <c r="D238" s="88"/>
      <c r="E238" s="87"/>
      <c r="F238" s="86" t="s">
        <v>37</v>
      </c>
      <c r="G238" s="86" t="s">
        <v>37</v>
      </c>
      <c r="H238" s="86" t="s">
        <v>37</v>
      </c>
      <c r="I238" s="66" t="str">
        <f t="shared" si="37"/>
        <v/>
      </c>
      <c r="J238" s="66" t="str">
        <f t="shared" si="38"/>
        <v/>
      </c>
      <c r="K238" s="66" t="str">
        <f t="shared" si="39"/>
        <v/>
      </c>
      <c r="L238" s="66" t="str">
        <f t="shared" si="40"/>
        <v/>
      </c>
      <c r="M238" s="66" t="str">
        <f t="shared" si="41"/>
        <v/>
      </c>
      <c r="N238" s="66" t="str">
        <f t="shared" si="42"/>
        <v>Insufficient Information</v>
      </c>
      <c r="O238" s="66" t="str">
        <f t="shared" si="43"/>
        <v>Insufficient Information</v>
      </c>
      <c r="P238" s="63" t="str">
        <f>IF(AND(J238&lt;&gt;"",J238&lt;=10),CRFs!$C$3,"")</f>
        <v/>
      </c>
      <c r="Q238" s="63" t="str">
        <f>IF(AND(J238&lt;&gt;"",J238&gt;=6,J238&lt;=15),CRFs!$C$4,"")</f>
        <v/>
      </c>
      <c r="R238" s="63" t="str">
        <f>IF(AND(J238&lt;&gt;"",J238&gt;=11,J238&lt;=20),CRFs!$C$5,"")</f>
        <v/>
      </c>
      <c r="S238" s="63" t="str">
        <f>IF(AND(J238&lt;&gt;"",J238&gt;=16,J238&lt;=25),CRFs!$C$6,"")</f>
        <v/>
      </c>
      <c r="T238" s="63" t="str">
        <f>IF(AND(J238&lt;&gt;"",J238&gt;=21),CRFs!$C$7,"")</f>
        <v/>
      </c>
      <c r="U238" s="63" t="str">
        <f>IF(AND(J238&lt;&gt;"",J238&gt;25),CRFs!$C$8,"")</f>
        <v/>
      </c>
      <c r="V238" s="63" t="str">
        <f>IF($N238="Yes",CRFs!$C$9,"")</f>
        <v/>
      </c>
      <c r="W238" s="63" t="str">
        <f>IF($O238="Yes",CRFs!$C$10,"")</f>
        <v/>
      </c>
      <c r="X238" s="63" t="s">
        <v>37</v>
      </c>
      <c r="Y238" s="63" t="str">
        <f>IFERROR(INDEX($P238:$W238,_xlfn.AGGREGATE(15,6,(COLUMN($P238:$W238)-COLUMN($P238)+1)/($P238:$W238&lt;&gt;""),COLUMNS($Y238:Y238))),"")</f>
        <v/>
      </c>
      <c r="Z238" s="63" t="str">
        <f>IFERROR(INDEX($P238:$W238,_xlfn.AGGREGATE(15,6,(COLUMN($P238:$W238)-COLUMN($P238)+1)/($P238:$W238&lt;&gt;""),COLUMNS($Y238:Z238))),"")</f>
        <v/>
      </c>
      <c r="AA238" s="63" t="str">
        <f>IFERROR(INDEX($P238:$W238,_xlfn.AGGREGATE(15,6,(COLUMN($P238:$W238)-COLUMN($P238)+1)/($P238:$W238&lt;&gt;""),COLUMNS($Y238:AA238))),"")</f>
        <v/>
      </c>
      <c r="AB238" s="63" t="str">
        <f>IFERROR(INDEX($P238:$W238,_xlfn.AGGREGATE(15,6,(COLUMN($P238:$W238)-COLUMN($P238)+1)/($P238:$W238&lt;&gt;""),COLUMNS($Y238:AB238))),"")</f>
        <v/>
      </c>
      <c r="AC238" s="86" t="s">
        <v>37</v>
      </c>
      <c r="AD238" s="67">
        <f>IFERROR(IF(LEFT(AE238,4)*1&lt;2022,VLOOKUP(AC238,CRFs!$C$3:$D$10,2,FALSE),IF(LEFT(AE238,4)*1&gt;=2022,VLOOKUP(AC238,CRFs!$C$3:$J$10,2+MATCH(AE238,CRFs!$E$2:$J$2,0),FALSE))),0)</f>
        <v>0</v>
      </c>
      <c r="AE238" s="66" t="str">
        <f t="shared" si="44"/>
        <v/>
      </c>
      <c r="AF238" s="66" t="str">
        <f t="shared" si="45"/>
        <v/>
      </c>
      <c r="AG238" s="68">
        <f t="shared" si="46"/>
        <v>0</v>
      </c>
      <c r="AH238" s="119" t="str">
        <f t="shared" si="47"/>
        <v/>
      </c>
      <c r="AI238" s="74"/>
    </row>
    <row r="239" spans="2:35" ht="16.2" hidden="1" customHeight="1" x14ac:dyDescent="0.25">
      <c r="B239" s="85" t="s">
        <v>315</v>
      </c>
      <c r="C239" s="87"/>
      <c r="D239" s="88"/>
      <c r="E239" s="87"/>
      <c r="F239" s="86" t="s">
        <v>37</v>
      </c>
      <c r="G239" s="86" t="s">
        <v>37</v>
      </c>
      <c r="H239" s="86" t="s">
        <v>37</v>
      </c>
      <c r="I239" s="66" t="str">
        <f t="shared" ref="I239:I260" si="48">IF(C239&lt;&gt;"",IF(MONTH(C239)&lt;6,CONCATENATE(YEAR(C239),"/",YEAR(C239)+1),IF(MONTH(C239)&gt;=6,CONCATENATE(YEAR(C239)+1,"/",YEAR(C239)+2))),"")</f>
        <v/>
      </c>
      <c r="J239" s="66" t="str">
        <f t="shared" ref="J239:J260" si="49">IFERROR(IF(AND(I239&lt;&gt;"",$C$6&lt;&gt;"",$C$6&lt;=DATE(LEFT(I239,4)*1,6,1)),MAX(ROUNDDOWN(YEARFRAC($C$6,DATE(LEFT(I239,4)*1,6,1),1),0),0),""),"")</f>
        <v/>
      </c>
      <c r="K239" s="66" t="str">
        <f t="shared" ref="K239:K260" si="50">IF(C239&lt;&gt;"",IF(MONTH(C239)&gt;=6,CONCATENATE(YEAR(C239),"/",YEAR(C239)+1),IF(MONTH(C239)&lt;6,CONCATENATE(YEAR(C239)-1,"/",YEAR(C239)))),"")</f>
        <v/>
      </c>
      <c r="L239" s="66" t="str">
        <f t="shared" ref="L239:L260" si="51">IFERROR(IF(AND(K239&lt;&gt;"",$C$6&lt;&gt;"",$C$6&lt;=DATE(LEFT(K239,4)*1,6,1)),MAX(ROUNDDOWN(YEARFRAC($C$6,DATE(LEFT(K239,4)*1,6,1),1),0),0),""),"")</f>
        <v/>
      </c>
      <c r="M239" s="66" t="str">
        <f t="shared" ref="M239:M260" si="52">IFERROR(IF(AND(E239&lt;&gt;"",$C$6&lt;&gt;"",$C$6&lt;=E239),MAX(ROUNDDOWN(YEARFRAC($C$6,E239,1),0),0),""),"")</f>
        <v/>
      </c>
      <c r="N239" s="66" t="str">
        <f t="shared" ref="N239:N260" si="53">IF(OR(F239="",F239="Select One",G239="",G239="Select One",L239="",D239="",$C$7="",H239="",H239="Select One",M239=""),"Insufficient Information",IF(OR(AND(F239="Yes",OR(G239="Coal",G239="Gas",G239="Oil"),L239&lt;&gt;"",L239&gt;=15,D239/$C$7/1000&gt;=200),AND(F239="Yes",G239="Coal",H239&lt;&gt;"RTO",H239&lt;&gt;"Select One",M239&lt;&gt;"",M239&gt;=50)),"Yes","No"))</f>
        <v>Insufficient Information</v>
      </c>
      <c r="O239" s="66" t="str">
        <f t="shared" ref="O239:O259" si="54">IF(OR(G239="",G239="Select One",M239=""),"Insufficient Information",IF(AND(OR(G239="Gas",G239="Oil"),M239&lt;&gt;"",M239&gt;=40),"Yes","No"))</f>
        <v>Insufficient Information</v>
      </c>
      <c r="P239" s="63" t="str">
        <f>IF(AND(J239&lt;&gt;"",J239&lt;=10),CRFs!$C$3,"")</f>
        <v/>
      </c>
      <c r="Q239" s="63" t="str">
        <f>IF(AND(J239&lt;&gt;"",J239&gt;=6,J239&lt;=15),CRFs!$C$4,"")</f>
        <v/>
      </c>
      <c r="R239" s="63" t="str">
        <f>IF(AND(J239&lt;&gt;"",J239&gt;=11,J239&lt;=20),CRFs!$C$5,"")</f>
        <v/>
      </c>
      <c r="S239" s="63" t="str">
        <f>IF(AND(J239&lt;&gt;"",J239&gt;=16,J239&lt;=25),CRFs!$C$6,"")</f>
        <v/>
      </c>
      <c r="T239" s="63" t="str">
        <f>IF(AND(J239&lt;&gt;"",J239&gt;=21),CRFs!$C$7,"")</f>
        <v/>
      </c>
      <c r="U239" s="63" t="str">
        <f>IF(AND(J239&lt;&gt;"",J239&gt;25),CRFs!$C$8,"")</f>
        <v/>
      </c>
      <c r="V239" s="63" t="str">
        <f>IF($N239="Yes",CRFs!$C$9,"")</f>
        <v/>
      </c>
      <c r="W239" s="63" t="str">
        <f>IF($O239="Yes",CRFs!$C$10,"")</f>
        <v/>
      </c>
      <c r="X239" s="63" t="s">
        <v>37</v>
      </c>
      <c r="Y239" s="63" t="str">
        <f>IFERROR(INDEX($P239:$W239,_xlfn.AGGREGATE(15,6,(COLUMN($P239:$W239)-COLUMN($P239)+1)/($P239:$W239&lt;&gt;""),COLUMNS($Y239:Y239))),"")</f>
        <v/>
      </c>
      <c r="Z239" s="63" t="str">
        <f>IFERROR(INDEX($P239:$W239,_xlfn.AGGREGATE(15,6,(COLUMN($P239:$W239)-COLUMN($P239)+1)/($P239:$W239&lt;&gt;""),COLUMNS($Y239:Z239))),"")</f>
        <v/>
      </c>
      <c r="AA239" s="63" t="str">
        <f>IFERROR(INDEX($P239:$W239,_xlfn.AGGREGATE(15,6,(COLUMN($P239:$W239)-COLUMN($P239)+1)/($P239:$W239&lt;&gt;""),COLUMNS($Y239:AA239))),"")</f>
        <v/>
      </c>
      <c r="AB239" s="63" t="str">
        <f>IFERROR(INDEX($P239:$W239,_xlfn.AGGREGATE(15,6,(COLUMN($P239:$W239)-COLUMN($P239)+1)/($P239:$W239&lt;&gt;""),COLUMNS($Y239:AB239))),"")</f>
        <v/>
      </c>
      <c r="AC239" s="86" t="s">
        <v>37</v>
      </c>
      <c r="AD239" s="67">
        <f>IFERROR(IF(LEFT(AE239,4)*1&lt;2022,VLOOKUP(AC239,CRFs!$C$3:$D$10,2,FALSE),IF(LEFT(AE239,4)*1&gt;=2022,VLOOKUP(AC239,CRFs!$C$3:$J$10,2+MATCH(AE239,CRFs!$E$2:$J$2,0),FALSE))),0)</f>
        <v>0</v>
      </c>
      <c r="AE239" s="66" t="str">
        <f t="shared" ref="AE239:AE260" si="55">IF(OR(AC239="Select One",AC239="",C239=""),"",IF(OR(AND(AC239&lt;&gt;4,MONTH(C239)&lt;6),AND(AC239=4,MONTH(C239)&gt;=6)),CONCATENATE(YEAR(C239),"/",YEAR(C239)+1),IF(AND(AC239&lt;&gt;4,MONTH(C239)&gt;=6),CONCATENATE(YEAR(C239)+1,"/",YEAR(C239)+2),IF(AND(AC239=4,MONTH(C239)&lt;6),CONCATENATE(YEAR(C239)-1,"/",YEAR(C239))))))</f>
        <v/>
      </c>
      <c r="AF239" s="66" t="str">
        <f t="shared" ref="AF239:AF260" si="56">IF(AE239&lt;&gt;"",CONCATENATE(LEFT(AE239,4)+AC239-1,"/",CONCATENATE(LEFT(AE239,4)+AC239)),"")</f>
        <v/>
      </c>
      <c r="AG239" s="68">
        <f t="shared" ref="AG239:AG260" si="57">IF(AND(LEFT($C$3,4)&gt;=LEFT(AE239,4),LEFT($C$3,4)&lt;=LEFT(AF239,4)),D239,0)</f>
        <v>0</v>
      </c>
      <c r="AH239" s="119" t="str">
        <f t="shared" ref="AH239:AH260" si="58">IF(AND(ISERROR(MATCH(AC239,Y239:AB239,0)),AC239&lt;&gt;"Select One"),"Check Remaining Life of Plant","")</f>
        <v/>
      </c>
      <c r="AI239" s="74"/>
    </row>
    <row r="240" spans="2:35" ht="16.2" hidden="1" customHeight="1" x14ac:dyDescent="0.25">
      <c r="B240" s="85" t="s">
        <v>316</v>
      </c>
      <c r="C240" s="87"/>
      <c r="D240" s="88"/>
      <c r="E240" s="87"/>
      <c r="F240" s="86" t="s">
        <v>37</v>
      </c>
      <c r="G240" s="86" t="s">
        <v>37</v>
      </c>
      <c r="H240" s="86" t="s">
        <v>37</v>
      </c>
      <c r="I240" s="66" t="str">
        <f t="shared" si="48"/>
        <v/>
      </c>
      <c r="J240" s="66" t="str">
        <f t="shared" si="49"/>
        <v/>
      </c>
      <c r="K240" s="66" t="str">
        <f t="shared" si="50"/>
        <v/>
      </c>
      <c r="L240" s="66" t="str">
        <f t="shared" si="51"/>
        <v/>
      </c>
      <c r="M240" s="66" t="str">
        <f t="shared" si="52"/>
        <v/>
      </c>
      <c r="N240" s="66" t="str">
        <f t="shared" si="53"/>
        <v>Insufficient Information</v>
      </c>
      <c r="O240" s="66" t="str">
        <f t="shared" si="54"/>
        <v>Insufficient Information</v>
      </c>
      <c r="P240" s="63" t="str">
        <f>IF(AND(J240&lt;&gt;"",J240&lt;=10),CRFs!$C$3,"")</f>
        <v/>
      </c>
      <c r="Q240" s="63" t="str">
        <f>IF(AND(J240&lt;&gt;"",J240&gt;=6,J240&lt;=15),CRFs!$C$4,"")</f>
        <v/>
      </c>
      <c r="R240" s="63" t="str">
        <f>IF(AND(J240&lt;&gt;"",J240&gt;=11,J240&lt;=20),CRFs!$C$5,"")</f>
        <v/>
      </c>
      <c r="S240" s="63" t="str">
        <f>IF(AND(J240&lt;&gt;"",J240&gt;=16,J240&lt;=25),CRFs!$C$6,"")</f>
        <v/>
      </c>
      <c r="T240" s="63" t="str">
        <f>IF(AND(J240&lt;&gt;"",J240&gt;=21),CRFs!$C$7,"")</f>
        <v/>
      </c>
      <c r="U240" s="63" t="str">
        <f>IF(AND(J240&lt;&gt;"",J240&gt;25),CRFs!$C$8,"")</f>
        <v/>
      </c>
      <c r="V240" s="63" t="str">
        <f>IF($N240="Yes",CRFs!$C$9,"")</f>
        <v/>
      </c>
      <c r="W240" s="63" t="str">
        <f>IF($O240="Yes",CRFs!$C$10,"")</f>
        <v/>
      </c>
      <c r="X240" s="63" t="s">
        <v>37</v>
      </c>
      <c r="Y240" s="63" t="str">
        <f>IFERROR(INDEX($P240:$W240,_xlfn.AGGREGATE(15,6,(COLUMN($P240:$W240)-COLUMN($P240)+1)/($P240:$W240&lt;&gt;""),COLUMNS($Y240:Y240))),"")</f>
        <v/>
      </c>
      <c r="Z240" s="63" t="str">
        <f>IFERROR(INDEX($P240:$W240,_xlfn.AGGREGATE(15,6,(COLUMN($P240:$W240)-COLUMN($P240)+1)/($P240:$W240&lt;&gt;""),COLUMNS($Y240:Z240))),"")</f>
        <v/>
      </c>
      <c r="AA240" s="63" t="str">
        <f>IFERROR(INDEX($P240:$W240,_xlfn.AGGREGATE(15,6,(COLUMN($P240:$W240)-COLUMN($P240)+1)/($P240:$W240&lt;&gt;""),COLUMNS($Y240:AA240))),"")</f>
        <v/>
      </c>
      <c r="AB240" s="63" t="str">
        <f>IFERROR(INDEX($P240:$W240,_xlfn.AGGREGATE(15,6,(COLUMN($P240:$W240)-COLUMN($P240)+1)/($P240:$W240&lt;&gt;""),COLUMNS($Y240:AB240))),"")</f>
        <v/>
      </c>
      <c r="AC240" s="86" t="s">
        <v>37</v>
      </c>
      <c r="AD240" s="67">
        <f>IFERROR(IF(LEFT(AE240,4)*1&lt;2022,VLOOKUP(AC240,CRFs!$C$3:$D$10,2,FALSE),IF(LEFT(AE240,4)*1&gt;=2022,VLOOKUP(AC240,CRFs!$C$3:$J$10,2+MATCH(AE240,CRFs!$E$2:$J$2,0),FALSE))),0)</f>
        <v>0</v>
      </c>
      <c r="AE240" s="66" t="str">
        <f t="shared" si="55"/>
        <v/>
      </c>
      <c r="AF240" s="66" t="str">
        <f t="shared" si="56"/>
        <v/>
      </c>
      <c r="AG240" s="68">
        <f t="shared" si="57"/>
        <v>0</v>
      </c>
      <c r="AH240" s="119" t="str">
        <f t="shared" si="58"/>
        <v/>
      </c>
      <c r="AI240" s="74"/>
    </row>
    <row r="241" spans="2:35" ht="16.2" hidden="1" customHeight="1" x14ac:dyDescent="0.25">
      <c r="B241" s="85" t="s">
        <v>317</v>
      </c>
      <c r="C241" s="87"/>
      <c r="D241" s="88"/>
      <c r="E241" s="87"/>
      <c r="F241" s="86" t="s">
        <v>37</v>
      </c>
      <c r="G241" s="86" t="s">
        <v>37</v>
      </c>
      <c r="H241" s="86" t="s">
        <v>37</v>
      </c>
      <c r="I241" s="66" t="str">
        <f t="shared" si="48"/>
        <v/>
      </c>
      <c r="J241" s="66" t="str">
        <f t="shared" si="49"/>
        <v/>
      </c>
      <c r="K241" s="66" t="str">
        <f t="shared" si="50"/>
        <v/>
      </c>
      <c r="L241" s="66" t="str">
        <f t="shared" si="51"/>
        <v/>
      </c>
      <c r="M241" s="66" t="str">
        <f t="shared" si="52"/>
        <v/>
      </c>
      <c r="N241" s="66" t="str">
        <f t="shared" si="53"/>
        <v>Insufficient Information</v>
      </c>
      <c r="O241" s="66" t="str">
        <f t="shared" si="54"/>
        <v>Insufficient Information</v>
      </c>
      <c r="P241" s="63" t="str">
        <f>IF(AND(J241&lt;&gt;"",J241&lt;=10),CRFs!$C$3,"")</f>
        <v/>
      </c>
      <c r="Q241" s="63" t="str">
        <f>IF(AND(J241&lt;&gt;"",J241&gt;=6,J241&lt;=15),CRFs!$C$4,"")</f>
        <v/>
      </c>
      <c r="R241" s="63" t="str">
        <f>IF(AND(J241&lt;&gt;"",J241&gt;=11,J241&lt;=20),CRFs!$C$5,"")</f>
        <v/>
      </c>
      <c r="S241" s="63" t="str">
        <f>IF(AND(J241&lt;&gt;"",J241&gt;=16,J241&lt;=25),CRFs!$C$6,"")</f>
        <v/>
      </c>
      <c r="T241" s="63" t="str">
        <f>IF(AND(J241&lt;&gt;"",J241&gt;=21),CRFs!$C$7,"")</f>
        <v/>
      </c>
      <c r="U241" s="63" t="str">
        <f>IF(AND(J241&lt;&gt;"",J241&gt;25),CRFs!$C$8,"")</f>
        <v/>
      </c>
      <c r="V241" s="63" t="str">
        <f>IF($N241="Yes",CRFs!$C$9,"")</f>
        <v/>
      </c>
      <c r="W241" s="63" t="str">
        <f>IF($O241="Yes",CRFs!$C$10,"")</f>
        <v/>
      </c>
      <c r="X241" s="63" t="s">
        <v>37</v>
      </c>
      <c r="Y241" s="63" t="str">
        <f>IFERROR(INDEX($P241:$W241,_xlfn.AGGREGATE(15,6,(COLUMN($P241:$W241)-COLUMN($P241)+1)/($P241:$W241&lt;&gt;""),COLUMNS($Y241:Y241))),"")</f>
        <v/>
      </c>
      <c r="Z241" s="63" t="str">
        <f>IFERROR(INDEX($P241:$W241,_xlfn.AGGREGATE(15,6,(COLUMN($P241:$W241)-COLUMN($P241)+1)/($P241:$W241&lt;&gt;""),COLUMNS($Y241:Z241))),"")</f>
        <v/>
      </c>
      <c r="AA241" s="63" t="str">
        <f>IFERROR(INDEX($P241:$W241,_xlfn.AGGREGATE(15,6,(COLUMN($P241:$W241)-COLUMN($P241)+1)/($P241:$W241&lt;&gt;""),COLUMNS($Y241:AA241))),"")</f>
        <v/>
      </c>
      <c r="AB241" s="63" t="str">
        <f>IFERROR(INDEX($P241:$W241,_xlfn.AGGREGATE(15,6,(COLUMN($P241:$W241)-COLUMN($P241)+1)/($P241:$W241&lt;&gt;""),COLUMNS($Y241:AB241))),"")</f>
        <v/>
      </c>
      <c r="AC241" s="86" t="s">
        <v>37</v>
      </c>
      <c r="AD241" s="67">
        <f>IFERROR(IF(LEFT(AE241,4)*1&lt;2022,VLOOKUP(AC241,CRFs!$C$3:$D$10,2,FALSE),IF(LEFT(AE241,4)*1&gt;=2022,VLOOKUP(AC241,CRFs!$C$3:$J$10,2+MATCH(AE241,CRFs!$E$2:$J$2,0),FALSE))),0)</f>
        <v>0</v>
      </c>
      <c r="AE241" s="66" t="str">
        <f t="shared" si="55"/>
        <v/>
      </c>
      <c r="AF241" s="66" t="str">
        <f t="shared" si="56"/>
        <v/>
      </c>
      <c r="AG241" s="68">
        <f t="shared" si="57"/>
        <v>0</v>
      </c>
      <c r="AH241" s="119" t="str">
        <f t="shared" si="58"/>
        <v/>
      </c>
      <c r="AI241" s="74"/>
    </row>
    <row r="242" spans="2:35" ht="16.2" hidden="1" customHeight="1" x14ac:dyDescent="0.25">
      <c r="B242" s="85" t="s">
        <v>318</v>
      </c>
      <c r="C242" s="87"/>
      <c r="D242" s="88"/>
      <c r="E242" s="87"/>
      <c r="F242" s="86" t="s">
        <v>37</v>
      </c>
      <c r="G242" s="86" t="s">
        <v>37</v>
      </c>
      <c r="H242" s="86" t="s">
        <v>37</v>
      </c>
      <c r="I242" s="66" t="str">
        <f t="shared" si="48"/>
        <v/>
      </c>
      <c r="J242" s="66" t="str">
        <f t="shared" si="49"/>
        <v/>
      </c>
      <c r="K242" s="66" t="str">
        <f t="shared" si="50"/>
        <v/>
      </c>
      <c r="L242" s="66" t="str">
        <f t="shared" si="51"/>
        <v/>
      </c>
      <c r="M242" s="66" t="str">
        <f t="shared" si="52"/>
        <v/>
      </c>
      <c r="N242" s="66" t="str">
        <f t="shared" si="53"/>
        <v>Insufficient Information</v>
      </c>
      <c r="O242" s="66" t="str">
        <f t="shared" si="54"/>
        <v>Insufficient Information</v>
      </c>
      <c r="P242" s="63" t="str">
        <f>IF(AND(J242&lt;&gt;"",J242&lt;=10),CRFs!$C$3,"")</f>
        <v/>
      </c>
      <c r="Q242" s="63" t="str">
        <f>IF(AND(J242&lt;&gt;"",J242&gt;=6,J242&lt;=15),CRFs!$C$4,"")</f>
        <v/>
      </c>
      <c r="R242" s="63" t="str">
        <f>IF(AND(J242&lt;&gt;"",J242&gt;=11,J242&lt;=20),CRFs!$C$5,"")</f>
        <v/>
      </c>
      <c r="S242" s="63" t="str">
        <f>IF(AND(J242&lt;&gt;"",J242&gt;=16,J242&lt;=25),CRFs!$C$6,"")</f>
        <v/>
      </c>
      <c r="T242" s="63" t="str">
        <f>IF(AND(J242&lt;&gt;"",J242&gt;=21),CRFs!$C$7,"")</f>
        <v/>
      </c>
      <c r="U242" s="63" t="str">
        <f>IF(AND(J242&lt;&gt;"",J242&gt;25),CRFs!$C$8,"")</f>
        <v/>
      </c>
      <c r="V242" s="63" t="str">
        <f>IF($N242="Yes",CRFs!$C$9,"")</f>
        <v/>
      </c>
      <c r="W242" s="63" t="str">
        <f>IF($O242="Yes",CRFs!$C$10,"")</f>
        <v/>
      </c>
      <c r="X242" s="63" t="s">
        <v>37</v>
      </c>
      <c r="Y242" s="63" t="str">
        <f>IFERROR(INDEX($P242:$W242,_xlfn.AGGREGATE(15,6,(COLUMN($P242:$W242)-COLUMN($P242)+1)/($P242:$W242&lt;&gt;""),COLUMNS($Y242:Y242))),"")</f>
        <v/>
      </c>
      <c r="Z242" s="63" t="str">
        <f>IFERROR(INDEX($P242:$W242,_xlfn.AGGREGATE(15,6,(COLUMN($P242:$W242)-COLUMN($P242)+1)/($P242:$W242&lt;&gt;""),COLUMNS($Y242:Z242))),"")</f>
        <v/>
      </c>
      <c r="AA242" s="63" t="str">
        <f>IFERROR(INDEX($P242:$W242,_xlfn.AGGREGATE(15,6,(COLUMN($P242:$W242)-COLUMN($P242)+1)/($P242:$W242&lt;&gt;""),COLUMNS($Y242:AA242))),"")</f>
        <v/>
      </c>
      <c r="AB242" s="63" t="str">
        <f>IFERROR(INDEX($P242:$W242,_xlfn.AGGREGATE(15,6,(COLUMN($P242:$W242)-COLUMN($P242)+1)/($P242:$W242&lt;&gt;""),COLUMNS($Y242:AB242))),"")</f>
        <v/>
      </c>
      <c r="AC242" s="86" t="s">
        <v>37</v>
      </c>
      <c r="AD242" s="67">
        <f>IFERROR(IF(LEFT(AE242,4)*1&lt;2022,VLOOKUP(AC242,CRFs!$C$3:$D$10,2,FALSE),IF(LEFT(AE242,4)*1&gt;=2022,VLOOKUP(AC242,CRFs!$C$3:$J$10,2+MATCH(AE242,CRFs!$E$2:$J$2,0),FALSE))),0)</f>
        <v>0</v>
      </c>
      <c r="AE242" s="66" t="str">
        <f t="shared" si="55"/>
        <v/>
      </c>
      <c r="AF242" s="66" t="str">
        <f t="shared" si="56"/>
        <v/>
      </c>
      <c r="AG242" s="68">
        <f t="shared" si="57"/>
        <v>0</v>
      </c>
      <c r="AH242" s="119" t="str">
        <f t="shared" si="58"/>
        <v/>
      </c>
      <c r="AI242" s="74"/>
    </row>
    <row r="243" spans="2:35" ht="16.2" hidden="1" customHeight="1" x14ac:dyDescent="0.25">
      <c r="B243" s="85" t="s">
        <v>319</v>
      </c>
      <c r="C243" s="87"/>
      <c r="D243" s="88"/>
      <c r="E243" s="87"/>
      <c r="F243" s="86" t="s">
        <v>37</v>
      </c>
      <c r="G243" s="86" t="s">
        <v>37</v>
      </c>
      <c r="H243" s="86" t="s">
        <v>37</v>
      </c>
      <c r="I243" s="66" t="str">
        <f t="shared" si="48"/>
        <v/>
      </c>
      <c r="J243" s="66" t="str">
        <f t="shared" si="49"/>
        <v/>
      </c>
      <c r="K243" s="66" t="str">
        <f t="shared" si="50"/>
        <v/>
      </c>
      <c r="L243" s="66" t="str">
        <f t="shared" si="51"/>
        <v/>
      </c>
      <c r="M243" s="66" t="str">
        <f t="shared" si="52"/>
        <v/>
      </c>
      <c r="N243" s="66" t="str">
        <f t="shared" si="53"/>
        <v>Insufficient Information</v>
      </c>
      <c r="O243" s="66" t="str">
        <f t="shared" si="54"/>
        <v>Insufficient Information</v>
      </c>
      <c r="P243" s="63" t="str">
        <f>IF(AND(J243&lt;&gt;"",J243&lt;=10),CRFs!$C$3,"")</f>
        <v/>
      </c>
      <c r="Q243" s="63" t="str">
        <f>IF(AND(J243&lt;&gt;"",J243&gt;=6,J243&lt;=15),CRFs!$C$4,"")</f>
        <v/>
      </c>
      <c r="R243" s="63" t="str">
        <f>IF(AND(J243&lt;&gt;"",J243&gt;=11,J243&lt;=20),CRFs!$C$5,"")</f>
        <v/>
      </c>
      <c r="S243" s="63" t="str">
        <f>IF(AND(J243&lt;&gt;"",J243&gt;=16,J243&lt;=25),CRFs!$C$6,"")</f>
        <v/>
      </c>
      <c r="T243" s="63" t="str">
        <f>IF(AND(J243&lt;&gt;"",J243&gt;=21),CRFs!$C$7,"")</f>
        <v/>
      </c>
      <c r="U243" s="63" t="str">
        <f>IF(AND(J243&lt;&gt;"",J243&gt;25),CRFs!$C$8,"")</f>
        <v/>
      </c>
      <c r="V243" s="63" t="str">
        <f>IF($N243="Yes",CRFs!$C$9,"")</f>
        <v/>
      </c>
      <c r="W243" s="63" t="str">
        <f>IF($O243="Yes",CRFs!$C$10,"")</f>
        <v/>
      </c>
      <c r="X243" s="63" t="s">
        <v>37</v>
      </c>
      <c r="Y243" s="63" t="str">
        <f>IFERROR(INDEX($P243:$W243,_xlfn.AGGREGATE(15,6,(COLUMN($P243:$W243)-COLUMN($P243)+1)/($P243:$W243&lt;&gt;""),COLUMNS($Y243:Y243))),"")</f>
        <v/>
      </c>
      <c r="Z243" s="63" t="str">
        <f>IFERROR(INDEX($P243:$W243,_xlfn.AGGREGATE(15,6,(COLUMN($P243:$W243)-COLUMN($P243)+1)/($P243:$W243&lt;&gt;""),COLUMNS($Y243:Z243))),"")</f>
        <v/>
      </c>
      <c r="AA243" s="63" t="str">
        <f>IFERROR(INDEX($P243:$W243,_xlfn.AGGREGATE(15,6,(COLUMN($P243:$W243)-COLUMN($P243)+1)/($P243:$W243&lt;&gt;""),COLUMNS($Y243:AA243))),"")</f>
        <v/>
      </c>
      <c r="AB243" s="63" t="str">
        <f>IFERROR(INDEX($P243:$W243,_xlfn.AGGREGATE(15,6,(COLUMN($P243:$W243)-COLUMN($P243)+1)/($P243:$W243&lt;&gt;""),COLUMNS($Y243:AB243))),"")</f>
        <v/>
      </c>
      <c r="AC243" s="86" t="s">
        <v>37</v>
      </c>
      <c r="AD243" s="67">
        <f>IFERROR(IF(LEFT(AE243,4)*1&lt;2022,VLOOKUP(AC243,CRFs!$C$3:$D$10,2,FALSE),IF(LEFT(AE243,4)*1&gt;=2022,VLOOKUP(AC243,CRFs!$C$3:$J$10,2+MATCH(AE243,CRFs!$E$2:$J$2,0),FALSE))),0)</f>
        <v>0</v>
      </c>
      <c r="AE243" s="66" t="str">
        <f t="shared" si="55"/>
        <v/>
      </c>
      <c r="AF243" s="66" t="str">
        <f t="shared" si="56"/>
        <v/>
      </c>
      <c r="AG243" s="68">
        <f t="shared" si="57"/>
        <v>0</v>
      </c>
      <c r="AH243" s="119" t="str">
        <f t="shared" si="58"/>
        <v/>
      </c>
      <c r="AI243" s="74"/>
    </row>
    <row r="244" spans="2:35" ht="16.2" hidden="1" customHeight="1" x14ac:dyDescent="0.25">
      <c r="B244" s="85" t="s">
        <v>320</v>
      </c>
      <c r="C244" s="87"/>
      <c r="D244" s="88"/>
      <c r="E244" s="87"/>
      <c r="F244" s="86" t="s">
        <v>37</v>
      </c>
      <c r="G244" s="86" t="s">
        <v>37</v>
      </c>
      <c r="H244" s="86" t="s">
        <v>37</v>
      </c>
      <c r="I244" s="66" t="str">
        <f t="shared" si="48"/>
        <v/>
      </c>
      <c r="J244" s="66" t="str">
        <f t="shared" si="49"/>
        <v/>
      </c>
      <c r="K244" s="66" t="str">
        <f t="shared" si="50"/>
        <v/>
      </c>
      <c r="L244" s="66" t="str">
        <f t="shared" si="51"/>
        <v/>
      </c>
      <c r="M244" s="66" t="str">
        <f t="shared" si="52"/>
        <v/>
      </c>
      <c r="N244" s="66" t="str">
        <f t="shared" si="53"/>
        <v>Insufficient Information</v>
      </c>
      <c r="O244" s="66" t="str">
        <f t="shared" si="54"/>
        <v>Insufficient Information</v>
      </c>
      <c r="P244" s="63" t="str">
        <f>IF(AND(J244&lt;&gt;"",J244&lt;=10),CRFs!$C$3,"")</f>
        <v/>
      </c>
      <c r="Q244" s="63" t="str">
        <f>IF(AND(J244&lt;&gt;"",J244&gt;=6,J244&lt;=15),CRFs!$C$4,"")</f>
        <v/>
      </c>
      <c r="R244" s="63" t="str">
        <f>IF(AND(J244&lt;&gt;"",J244&gt;=11,J244&lt;=20),CRFs!$C$5,"")</f>
        <v/>
      </c>
      <c r="S244" s="63" t="str">
        <f>IF(AND(J244&lt;&gt;"",J244&gt;=16,J244&lt;=25),CRFs!$C$6,"")</f>
        <v/>
      </c>
      <c r="T244" s="63" t="str">
        <f>IF(AND(J244&lt;&gt;"",J244&gt;=21),CRFs!$C$7,"")</f>
        <v/>
      </c>
      <c r="U244" s="63" t="str">
        <f>IF(AND(J244&lt;&gt;"",J244&gt;25),CRFs!$C$8,"")</f>
        <v/>
      </c>
      <c r="V244" s="63" t="str">
        <f>IF($N244="Yes",CRFs!$C$9,"")</f>
        <v/>
      </c>
      <c r="W244" s="63" t="str">
        <f>IF($O244="Yes",CRFs!$C$10,"")</f>
        <v/>
      </c>
      <c r="X244" s="63" t="s">
        <v>37</v>
      </c>
      <c r="Y244" s="63" t="str">
        <f>IFERROR(INDEX($P244:$W244,_xlfn.AGGREGATE(15,6,(COLUMN($P244:$W244)-COLUMN($P244)+1)/($P244:$W244&lt;&gt;""),COLUMNS($Y244:Y244))),"")</f>
        <v/>
      </c>
      <c r="Z244" s="63" t="str">
        <f>IFERROR(INDEX($P244:$W244,_xlfn.AGGREGATE(15,6,(COLUMN($P244:$W244)-COLUMN($P244)+1)/($P244:$W244&lt;&gt;""),COLUMNS($Y244:Z244))),"")</f>
        <v/>
      </c>
      <c r="AA244" s="63" t="str">
        <f>IFERROR(INDEX($P244:$W244,_xlfn.AGGREGATE(15,6,(COLUMN($P244:$W244)-COLUMN($P244)+1)/($P244:$W244&lt;&gt;""),COLUMNS($Y244:AA244))),"")</f>
        <v/>
      </c>
      <c r="AB244" s="63" t="str">
        <f>IFERROR(INDEX($P244:$W244,_xlfn.AGGREGATE(15,6,(COLUMN($P244:$W244)-COLUMN($P244)+1)/($P244:$W244&lt;&gt;""),COLUMNS($Y244:AB244))),"")</f>
        <v/>
      </c>
      <c r="AC244" s="86" t="s">
        <v>37</v>
      </c>
      <c r="AD244" s="67">
        <f>IFERROR(IF(LEFT(AE244,4)*1&lt;2022,VLOOKUP(AC244,CRFs!$C$3:$D$10,2,FALSE),IF(LEFT(AE244,4)*1&gt;=2022,VLOOKUP(AC244,CRFs!$C$3:$J$10,2+MATCH(AE244,CRFs!$E$2:$J$2,0),FALSE))),0)</f>
        <v>0</v>
      </c>
      <c r="AE244" s="66" t="str">
        <f t="shared" si="55"/>
        <v/>
      </c>
      <c r="AF244" s="66" t="str">
        <f t="shared" si="56"/>
        <v/>
      </c>
      <c r="AG244" s="68">
        <f t="shared" si="57"/>
        <v>0</v>
      </c>
      <c r="AH244" s="119" t="str">
        <f t="shared" si="58"/>
        <v/>
      </c>
      <c r="AI244" s="74"/>
    </row>
    <row r="245" spans="2:35" ht="16.2" hidden="1" customHeight="1" x14ac:dyDescent="0.25">
      <c r="B245" s="85" t="s">
        <v>321</v>
      </c>
      <c r="C245" s="87"/>
      <c r="D245" s="88"/>
      <c r="E245" s="87"/>
      <c r="F245" s="86" t="s">
        <v>37</v>
      </c>
      <c r="G245" s="86" t="s">
        <v>37</v>
      </c>
      <c r="H245" s="86" t="s">
        <v>37</v>
      </c>
      <c r="I245" s="66" t="str">
        <f t="shared" si="48"/>
        <v/>
      </c>
      <c r="J245" s="66" t="str">
        <f t="shared" si="49"/>
        <v/>
      </c>
      <c r="K245" s="66" t="str">
        <f t="shared" si="50"/>
        <v/>
      </c>
      <c r="L245" s="66" t="str">
        <f t="shared" si="51"/>
        <v/>
      </c>
      <c r="M245" s="66" t="str">
        <f t="shared" si="52"/>
        <v/>
      </c>
      <c r="N245" s="66" t="str">
        <f t="shared" si="53"/>
        <v>Insufficient Information</v>
      </c>
      <c r="O245" s="66" t="str">
        <f t="shared" si="54"/>
        <v>Insufficient Information</v>
      </c>
      <c r="P245" s="63" t="str">
        <f>IF(AND(J245&lt;&gt;"",J245&lt;=10),CRFs!$C$3,"")</f>
        <v/>
      </c>
      <c r="Q245" s="63" t="str">
        <f>IF(AND(J245&lt;&gt;"",J245&gt;=6,J245&lt;=15),CRFs!$C$4,"")</f>
        <v/>
      </c>
      <c r="R245" s="63" t="str">
        <f>IF(AND(J245&lt;&gt;"",J245&gt;=11,J245&lt;=20),CRFs!$C$5,"")</f>
        <v/>
      </c>
      <c r="S245" s="63" t="str">
        <f>IF(AND(J245&lt;&gt;"",J245&gt;=16,J245&lt;=25),CRFs!$C$6,"")</f>
        <v/>
      </c>
      <c r="T245" s="63" t="str">
        <f>IF(AND(J245&lt;&gt;"",J245&gt;=21),CRFs!$C$7,"")</f>
        <v/>
      </c>
      <c r="U245" s="63" t="str">
        <f>IF(AND(J245&lt;&gt;"",J245&gt;25),CRFs!$C$8,"")</f>
        <v/>
      </c>
      <c r="V245" s="63" t="str">
        <f>IF($N245="Yes",CRFs!$C$9,"")</f>
        <v/>
      </c>
      <c r="W245" s="63" t="str">
        <f>IF($O245="Yes",CRFs!$C$10,"")</f>
        <v/>
      </c>
      <c r="X245" s="63" t="s">
        <v>37</v>
      </c>
      <c r="Y245" s="63" t="str">
        <f>IFERROR(INDEX($P245:$W245,_xlfn.AGGREGATE(15,6,(COLUMN($P245:$W245)-COLUMN($P245)+1)/($P245:$W245&lt;&gt;""),COLUMNS($Y245:Y245))),"")</f>
        <v/>
      </c>
      <c r="Z245" s="63" t="str">
        <f>IFERROR(INDEX($P245:$W245,_xlfn.AGGREGATE(15,6,(COLUMN($P245:$W245)-COLUMN($P245)+1)/($P245:$W245&lt;&gt;""),COLUMNS($Y245:Z245))),"")</f>
        <v/>
      </c>
      <c r="AA245" s="63" t="str">
        <f>IFERROR(INDEX($P245:$W245,_xlfn.AGGREGATE(15,6,(COLUMN($P245:$W245)-COLUMN($P245)+1)/($P245:$W245&lt;&gt;""),COLUMNS($Y245:AA245))),"")</f>
        <v/>
      </c>
      <c r="AB245" s="63" t="str">
        <f>IFERROR(INDEX($P245:$W245,_xlfn.AGGREGATE(15,6,(COLUMN($P245:$W245)-COLUMN($P245)+1)/($P245:$W245&lt;&gt;""),COLUMNS($Y245:AB245))),"")</f>
        <v/>
      </c>
      <c r="AC245" s="86" t="s">
        <v>37</v>
      </c>
      <c r="AD245" s="67">
        <f>IFERROR(IF(LEFT(AE245,4)*1&lt;2022,VLOOKUP(AC245,CRFs!$C$3:$D$10,2,FALSE),IF(LEFT(AE245,4)*1&gt;=2022,VLOOKUP(AC245,CRFs!$C$3:$J$10,2+MATCH(AE245,CRFs!$E$2:$J$2,0),FALSE))),0)</f>
        <v>0</v>
      </c>
      <c r="AE245" s="66" t="str">
        <f t="shared" si="55"/>
        <v/>
      </c>
      <c r="AF245" s="66" t="str">
        <f t="shared" si="56"/>
        <v/>
      </c>
      <c r="AG245" s="68">
        <f t="shared" si="57"/>
        <v>0</v>
      </c>
      <c r="AH245" s="119" t="str">
        <f t="shared" si="58"/>
        <v/>
      </c>
      <c r="AI245" s="74"/>
    </row>
    <row r="246" spans="2:35" ht="16.2" hidden="1" customHeight="1" x14ac:dyDescent="0.25">
      <c r="B246" s="85" t="s">
        <v>322</v>
      </c>
      <c r="C246" s="87"/>
      <c r="D246" s="88"/>
      <c r="E246" s="87"/>
      <c r="F246" s="86" t="s">
        <v>37</v>
      </c>
      <c r="G246" s="86" t="s">
        <v>37</v>
      </c>
      <c r="H246" s="86" t="s">
        <v>37</v>
      </c>
      <c r="I246" s="66" t="str">
        <f t="shared" si="48"/>
        <v/>
      </c>
      <c r="J246" s="66" t="str">
        <f t="shared" si="49"/>
        <v/>
      </c>
      <c r="K246" s="66" t="str">
        <f t="shared" si="50"/>
        <v/>
      </c>
      <c r="L246" s="66" t="str">
        <f t="shared" si="51"/>
        <v/>
      </c>
      <c r="M246" s="66" t="str">
        <f t="shared" si="52"/>
        <v/>
      </c>
      <c r="N246" s="66" t="str">
        <f t="shared" si="53"/>
        <v>Insufficient Information</v>
      </c>
      <c r="O246" s="66" t="str">
        <f t="shared" si="54"/>
        <v>Insufficient Information</v>
      </c>
      <c r="P246" s="63" t="str">
        <f>IF(AND(J246&lt;&gt;"",J246&lt;=10),CRFs!$C$3,"")</f>
        <v/>
      </c>
      <c r="Q246" s="63" t="str">
        <f>IF(AND(J246&lt;&gt;"",J246&gt;=6,J246&lt;=15),CRFs!$C$4,"")</f>
        <v/>
      </c>
      <c r="R246" s="63" t="str">
        <f>IF(AND(J246&lt;&gt;"",J246&gt;=11,J246&lt;=20),CRFs!$C$5,"")</f>
        <v/>
      </c>
      <c r="S246" s="63" t="str">
        <f>IF(AND(J246&lt;&gt;"",J246&gt;=16,J246&lt;=25),CRFs!$C$6,"")</f>
        <v/>
      </c>
      <c r="T246" s="63" t="str">
        <f>IF(AND(J246&lt;&gt;"",J246&gt;=21),CRFs!$C$7,"")</f>
        <v/>
      </c>
      <c r="U246" s="63" t="str">
        <f>IF(AND(J246&lt;&gt;"",J246&gt;25),CRFs!$C$8,"")</f>
        <v/>
      </c>
      <c r="V246" s="63" t="str">
        <f>IF($N246="Yes",CRFs!$C$9,"")</f>
        <v/>
      </c>
      <c r="W246" s="63" t="str">
        <f>IF($O246="Yes",CRFs!$C$10,"")</f>
        <v/>
      </c>
      <c r="X246" s="63" t="s">
        <v>37</v>
      </c>
      <c r="Y246" s="63" t="str">
        <f>IFERROR(INDEX($P246:$W246,_xlfn.AGGREGATE(15,6,(COLUMN($P246:$W246)-COLUMN($P246)+1)/($P246:$W246&lt;&gt;""),COLUMNS($Y246:Y246))),"")</f>
        <v/>
      </c>
      <c r="Z246" s="63" t="str">
        <f>IFERROR(INDEX($P246:$W246,_xlfn.AGGREGATE(15,6,(COLUMN($P246:$W246)-COLUMN($P246)+1)/($P246:$W246&lt;&gt;""),COLUMNS($Y246:Z246))),"")</f>
        <v/>
      </c>
      <c r="AA246" s="63" t="str">
        <f>IFERROR(INDEX($P246:$W246,_xlfn.AGGREGATE(15,6,(COLUMN($P246:$W246)-COLUMN($P246)+1)/($P246:$W246&lt;&gt;""),COLUMNS($Y246:AA246))),"")</f>
        <v/>
      </c>
      <c r="AB246" s="63" t="str">
        <f>IFERROR(INDEX($P246:$W246,_xlfn.AGGREGATE(15,6,(COLUMN($P246:$W246)-COLUMN($P246)+1)/($P246:$W246&lt;&gt;""),COLUMNS($Y246:AB246))),"")</f>
        <v/>
      </c>
      <c r="AC246" s="86" t="s">
        <v>37</v>
      </c>
      <c r="AD246" s="67">
        <f>IFERROR(IF(LEFT(AE246,4)*1&lt;2022,VLOOKUP(AC246,CRFs!$C$3:$D$10,2,FALSE),IF(LEFT(AE246,4)*1&gt;=2022,VLOOKUP(AC246,CRFs!$C$3:$J$10,2+MATCH(AE246,CRFs!$E$2:$J$2,0),FALSE))),0)</f>
        <v>0</v>
      </c>
      <c r="AE246" s="66" t="str">
        <f t="shared" si="55"/>
        <v/>
      </c>
      <c r="AF246" s="66" t="str">
        <f t="shared" si="56"/>
        <v/>
      </c>
      <c r="AG246" s="68">
        <f t="shared" si="57"/>
        <v>0</v>
      </c>
      <c r="AH246" s="119" t="str">
        <f t="shared" si="58"/>
        <v/>
      </c>
      <c r="AI246" s="74"/>
    </row>
    <row r="247" spans="2:35" ht="16.2" hidden="1" customHeight="1" x14ac:dyDescent="0.25">
      <c r="B247" s="85" t="s">
        <v>323</v>
      </c>
      <c r="C247" s="87"/>
      <c r="D247" s="88"/>
      <c r="E247" s="87"/>
      <c r="F247" s="86" t="s">
        <v>37</v>
      </c>
      <c r="G247" s="86" t="s">
        <v>37</v>
      </c>
      <c r="H247" s="86" t="s">
        <v>37</v>
      </c>
      <c r="I247" s="66" t="str">
        <f t="shared" si="48"/>
        <v/>
      </c>
      <c r="J247" s="66" t="str">
        <f t="shared" si="49"/>
        <v/>
      </c>
      <c r="K247" s="66" t="str">
        <f t="shared" si="50"/>
        <v/>
      </c>
      <c r="L247" s="66" t="str">
        <f t="shared" si="51"/>
        <v/>
      </c>
      <c r="M247" s="66" t="str">
        <f t="shared" si="52"/>
        <v/>
      </c>
      <c r="N247" s="66" t="str">
        <f t="shared" si="53"/>
        <v>Insufficient Information</v>
      </c>
      <c r="O247" s="66" t="str">
        <f t="shared" si="54"/>
        <v>Insufficient Information</v>
      </c>
      <c r="P247" s="63" t="str">
        <f>IF(AND(J247&lt;&gt;"",J247&lt;=10),CRFs!$C$3,"")</f>
        <v/>
      </c>
      <c r="Q247" s="63" t="str">
        <f>IF(AND(J247&lt;&gt;"",J247&gt;=6,J247&lt;=15),CRFs!$C$4,"")</f>
        <v/>
      </c>
      <c r="R247" s="63" t="str">
        <f>IF(AND(J247&lt;&gt;"",J247&gt;=11,J247&lt;=20),CRFs!$C$5,"")</f>
        <v/>
      </c>
      <c r="S247" s="63" t="str">
        <f>IF(AND(J247&lt;&gt;"",J247&gt;=16,J247&lt;=25),CRFs!$C$6,"")</f>
        <v/>
      </c>
      <c r="T247" s="63" t="str">
        <f>IF(AND(J247&lt;&gt;"",J247&gt;=21),CRFs!$C$7,"")</f>
        <v/>
      </c>
      <c r="U247" s="63" t="str">
        <f>IF(AND(J247&lt;&gt;"",J247&gt;25),CRFs!$C$8,"")</f>
        <v/>
      </c>
      <c r="V247" s="63" t="str">
        <f>IF($N247="Yes",CRFs!$C$9,"")</f>
        <v/>
      </c>
      <c r="W247" s="63" t="str">
        <f>IF($O247="Yes",CRFs!$C$10,"")</f>
        <v/>
      </c>
      <c r="X247" s="63" t="s">
        <v>37</v>
      </c>
      <c r="Y247" s="63" t="str">
        <f>IFERROR(INDEX($P247:$W247,_xlfn.AGGREGATE(15,6,(COLUMN($P247:$W247)-COLUMN($P247)+1)/($P247:$W247&lt;&gt;""),COLUMNS($Y247:Y247))),"")</f>
        <v/>
      </c>
      <c r="Z247" s="63" t="str">
        <f>IFERROR(INDEX($P247:$W247,_xlfn.AGGREGATE(15,6,(COLUMN($P247:$W247)-COLUMN($P247)+1)/($P247:$W247&lt;&gt;""),COLUMNS($Y247:Z247))),"")</f>
        <v/>
      </c>
      <c r="AA247" s="63" t="str">
        <f>IFERROR(INDEX($P247:$W247,_xlfn.AGGREGATE(15,6,(COLUMN($P247:$W247)-COLUMN($P247)+1)/($P247:$W247&lt;&gt;""),COLUMNS($Y247:AA247))),"")</f>
        <v/>
      </c>
      <c r="AB247" s="63" t="str">
        <f>IFERROR(INDEX($P247:$W247,_xlfn.AGGREGATE(15,6,(COLUMN($P247:$W247)-COLUMN($P247)+1)/($P247:$W247&lt;&gt;""),COLUMNS($Y247:AB247))),"")</f>
        <v/>
      </c>
      <c r="AC247" s="86" t="s">
        <v>37</v>
      </c>
      <c r="AD247" s="67">
        <f>IFERROR(IF(LEFT(AE247,4)*1&lt;2022,VLOOKUP(AC247,CRFs!$C$3:$D$10,2,FALSE),IF(LEFT(AE247,4)*1&gt;=2022,VLOOKUP(AC247,CRFs!$C$3:$J$10,2+MATCH(AE247,CRFs!$E$2:$J$2,0),FALSE))),0)</f>
        <v>0</v>
      </c>
      <c r="AE247" s="66" t="str">
        <f t="shared" si="55"/>
        <v/>
      </c>
      <c r="AF247" s="66" t="str">
        <f t="shared" si="56"/>
        <v/>
      </c>
      <c r="AG247" s="68">
        <f t="shared" si="57"/>
        <v>0</v>
      </c>
      <c r="AH247" s="119" t="str">
        <f t="shared" si="58"/>
        <v/>
      </c>
      <c r="AI247" s="74"/>
    </row>
    <row r="248" spans="2:35" ht="16.2" hidden="1" customHeight="1" x14ac:dyDescent="0.25">
      <c r="B248" s="85" t="s">
        <v>324</v>
      </c>
      <c r="C248" s="87"/>
      <c r="D248" s="88"/>
      <c r="E248" s="87"/>
      <c r="F248" s="86" t="s">
        <v>37</v>
      </c>
      <c r="G248" s="86" t="s">
        <v>37</v>
      </c>
      <c r="H248" s="86" t="s">
        <v>37</v>
      </c>
      <c r="I248" s="66" t="str">
        <f t="shared" si="48"/>
        <v/>
      </c>
      <c r="J248" s="66" t="str">
        <f t="shared" si="49"/>
        <v/>
      </c>
      <c r="K248" s="66" t="str">
        <f t="shared" si="50"/>
        <v/>
      </c>
      <c r="L248" s="66" t="str">
        <f t="shared" si="51"/>
        <v/>
      </c>
      <c r="M248" s="66" t="str">
        <f t="shared" si="52"/>
        <v/>
      </c>
      <c r="N248" s="66" t="str">
        <f t="shared" si="53"/>
        <v>Insufficient Information</v>
      </c>
      <c r="O248" s="66" t="str">
        <f t="shared" si="54"/>
        <v>Insufficient Information</v>
      </c>
      <c r="P248" s="63" t="str">
        <f>IF(AND(J248&lt;&gt;"",J248&lt;=10),CRFs!$C$3,"")</f>
        <v/>
      </c>
      <c r="Q248" s="63" t="str">
        <f>IF(AND(J248&lt;&gt;"",J248&gt;=6,J248&lt;=15),CRFs!$C$4,"")</f>
        <v/>
      </c>
      <c r="R248" s="63" t="str">
        <f>IF(AND(J248&lt;&gt;"",J248&gt;=11,J248&lt;=20),CRFs!$C$5,"")</f>
        <v/>
      </c>
      <c r="S248" s="63" t="str">
        <f>IF(AND(J248&lt;&gt;"",J248&gt;=16,J248&lt;=25),CRFs!$C$6,"")</f>
        <v/>
      </c>
      <c r="T248" s="63" t="str">
        <f>IF(AND(J248&lt;&gt;"",J248&gt;=21),CRFs!$C$7,"")</f>
        <v/>
      </c>
      <c r="U248" s="63" t="str">
        <f>IF(AND(J248&lt;&gt;"",J248&gt;25),CRFs!$C$8,"")</f>
        <v/>
      </c>
      <c r="V248" s="63" t="str">
        <f>IF($N248="Yes",CRFs!$C$9,"")</f>
        <v/>
      </c>
      <c r="W248" s="63" t="str">
        <f>IF($O248="Yes",CRFs!$C$10,"")</f>
        <v/>
      </c>
      <c r="X248" s="63" t="s">
        <v>37</v>
      </c>
      <c r="Y248" s="63" t="str">
        <f>IFERROR(INDEX($P248:$W248,_xlfn.AGGREGATE(15,6,(COLUMN($P248:$W248)-COLUMN($P248)+1)/($P248:$W248&lt;&gt;""),COLUMNS($Y248:Y248))),"")</f>
        <v/>
      </c>
      <c r="Z248" s="63" t="str">
        <f>IFERROR(INDEX($P248:$W248,_xlfn.AGGREGATE(15,6,(COLUMN($P248:$W248)-COLUMN($P248)+1)/($P248:$W248&lt;&gt;""),COLUMNS($Y248:Z248))),"")</f>
        <v/>
      </c>
      <c r="AA248" s="63" t="str">
        <f>IFERROR(INDEX($P248:$W248,_xlfn.AGGREGATE(15,6,(COLUMN($P248:$W248)-COLUMN($P248)+1)/($P248:$W248&lt;&gt;""),COLUMNS($Y248:AA248))),"")</f>
        <v/>
      </c>
      <c r="AB248" s="63" t="str">
        <f>IFERROR(INDEX($P248:$W248,_xlfn.AGGREGATE(15,6,(COLUMN($P248:$W248)-COLUMN($P248)+1)/($P248:$W248&lt;&gt;""),COLUMNS($Y248:AB248))),"")</f>
        <v/>
      </c>
      <c r="AC248" s="86" t="s">
        <v>37</v>
      </c>
      <c r="AD248" s="67">
        <f>IFERROR(IF(LEFT(AE248,4)*1&lt;2022,VLOOKUP(AC248,CRFs!$C$3:$D$10,2,FALSE),IF(LEFT(AE248,4)*1&gt;=2022,VLOOKUP(AC248,CRFs!$C$3:$J$10,2+MATCH(AE248,CRFs!$E$2:$J$2,0),FALSE))),0)</f>
        <v>0</v>
      </c>
      <c r="AE248" s="66" t="str">
        <f t="shared" si="55"/>
        <v/>
      </c>
      <c r="AF248" s="66" t="str">
        <f t="shared" si="56"/>
        <v/>
      </c>
      <c r="AG248" s="68">
        <f t="shared" si="57"/>
        <v>0</v>
      </c>
      <c r="AH248" s="119" t="str">
        <f t="shared" si="58"/>
        <v/>
      </c>
      <c r="AI248" s="74"/>
    </row>
    <row r="249" spans="2:35" ht="16.2" hidden="1" customHeight="1" x14ac:dyDescent="0.25">
      <c r="B249" s="85" t="s">
        <v>325</v>
      </c>
      <c r="C249" s="87"/>
      <c r="D249" s="88"/>
      <c r="E249" s="87"/>
      <c r="F249" s="86" t="s">
        <v>37</v>
      </c>
      <c r="G249" s="86" t="s">
        <v>37</v>
      </c>
      <c r="H249" s="86" t="s">
        <v>37</v>
      </c>
      <c r="I249" s="66" t="str">
        <f t="shared" si="48"/>
        <v/>
      </c>
      <c r="J249" s="66" t="str">
        <f t="shared" si="49"/>
        <v/>
      </c>
      <c r="K249" s="66" t="str">
        <f t="shared" si="50"/>
        <v/>
      </c>
      <c r="L249" s="66" t="str">
        <f t="shared" si="51"/>
        <v/>
      </c>
      <c r="M249" s="66" t="str">
        <f t="shared" si="52"/>
        <v/>
      </c>
      <c r="N249" s="66" t="str">
        <f t="shared" si="53"/>
        <v>Insufficient Information</v>
      </c>
      <c r="O249" s="66" t="str">
        <f t="shared" si="54"/>
        <v>Insufficient Information</v>
      </c>
      <c r="P249" s="63" t="str">
        <f>IF(AND(J249&lt;&gt;"",J249&lt;=10),CRFs!$C$3,"")</f>
        <v/>
      </c>
      <c r="Q249" s="63" t="str">
        <f>IF(AND(J249&lt;&gt;"",J249&gt;=6,J249&lt;=15),CRFs!$C$4,"")</f>
        <v/>
      </c>
      <c r="R249" s="63" t="str">
        <f>IF(AND(J249&lt;&gt;"",J249&gt;=11,J249&lt;=20),CRFs!$C$5,"")</f>
        <v/>
      </c>
      <c r="S249" s="63" t="str">
        <f>IF(AND(J249&lt;&gt;"",J249&gt;=16,J249&lt;=25),CRFs!$C$6,"")</f>
        <v/>
      </c>
      <c r="T249" s="63" t="str">
        <f>IF(AND(J249&lt;&gt;"",J249&gt;=21),CRFs!$C$7,"")</f>
        <v/>
      </c>
      <c r="U249" s="63" t="str">
        <f>IF(AND(J249&lt;&gt;"",J249&gt;25),CRFs!$C$8,"")</f>
        <v/>
      </c>
      <c r="V249" s="63" t="str">
        <f>IF($N249="Yes",CRFs!$C$9,"")</f>
        <v/>
      </c>
      <c r="W249" s="63" t="str">
        <f>IF($O249="Yes",CRFs!$C$10,"")</f>
        <v/>
      </c>
      <c r="X249" s="63" t="s">
        <v>37</v>
      </c>
      <c r="Y249" s="63" t="str">
        <f>IFERROR(INDEX($P249:$W249,_xlfn.AGGREGATE(15,6,(COLUMN($P249:$W249)-COLUMN($P249)+1)/($P249:$W249&lt;&gt;""),COLUMNS($Y249:Y249))),"")</f>
        <v/>
      </c>
      <c r="Z249" s="63" t="str">
        <f>IFERROR(INDEX($P249:$W249,_xlfn.AGGREGATE(15,6,(COLUMN($P249:$W249)-COLUMN($P249)+1)/($P249:$W249&lt;&gt;""),COLUMNS($Y249:Z249))),"")</f>
        <v/>
      </c>
      <c r="AA249" s="63" t="str">
        <f>IFERROR(INDEX($P249:$W249,_xlfn.AGGREGATE(15,6,(COLUMN($P249:$W249)-COLUMN($P249)+1)/($P249:$W249&lt;&gt;""),COLUMNS($Y249:AA249))),"")</f>
        <v/>
      </c>
      <c r="AB249" s="63" t="str">
        <f>IFERROR(INDEX($P249:$W249,_xlfn.AGGREGATE(15,6,(COLUMN($P249:$W249)-COLUMN($P249)+1)/($P249:$W249&lt;&gt;""),COLUMNS($Y249:AB249))),"")</f>
        <v/>
      </c>
      <c r="AC249" s="86" t="s">
        <v>37</v>
      </c>
      <c r="AD249" s="67">
        <f>IFERROR(IF(LEFT(AE249,4)*1&lt;2022,VLOOKUP(AC249,CRFs!$C$3:$D$10,2,FALSE),IF(LEFT(AE249,4)*1&gt;=2022,VLOOKUP(AC249,CRFs!$C$3:$J$10,2+MATCH(AE249,CRFs!$E$2:$J$2,0),FALSE))),0)</f>
        <v>0</v>
      </c>
      <c r="AE249" s="66" t="str">
        <f t="shared" si="55"/>
        <v/>
      </c>
      <c r="AF249" s="66" t="str">
        <f t="shared" si="56"/>
        <v/>
      </c>
      <c r="AG249" s="68">
        <f t="shared" si="57"/>
        <v>0</v>
      </c>
      <c r="AH249" s="119" t="str">
        <f t="shared" si="58"/>
        <v/>
      </c>
      <c r="AI249" s="74"/>
    </row>
    <row r="250" spans="2:35" ht="16.2" hidden="1" customHeight="1" x14ac:dyDescent="0.25">
      <c r="B250" s="85" t="s">
        <v>326</v>
      </c>
      <c r="C250" s="87"/>
      <c r="D250" s="88"/>
      <c r="E250" s="87"/>
      <c r="F250" s="86" t="s">
        <v>37</v>
      </c>
      <c r="G250" s="86" t="s">
        <v>37</v>
      </c>
      <c r="H250" s="86" t="s">
        <v>37</v>
      </c>
      <c r="I250" s="66" t="str">
        <f t="shared" si="48"/>
        <v/>
      </c>
      <c r="J250" s="66" t="str">
        <f t="shared" si="49"/>
        <v/>
      </c>
      <c r="K250" s="66" t="str">
        <f t="shared" si="50"/>
        <v/>
      </c>
      <c r="L250" s="66" t="str">
        <f t="shared" si="51"/>
        <v/>
      </c>
      <c r="M250" s="66" t="str">
        <f t="shared" si="52"/>
        <v/>
      </c>
      <c r="N250" s="66" t="str">
        <f t="shared" si="53"/>
        <v>Insufficient Information</v>
      </c>
      <c r="O250" s="66" t="str">
        <f t="shared" si="54"/>
        <v>Insufficient Information</v>
      </c>
      <c r="P250" s="63" t="str">
        <f>IF(AND(J250&lt;&gt;"",J250&lt;=10),CRFs!$C$3,"")</f>
        <v/>
      </c>
      <c r="Q250" s="63" t="str">
        <f>IF(AND(J250&lt;&gt;"",J250&gt;=6,J250&lt;=15),CRFs!$C$4,"")</f>
        <v/>
      </c>
      <c r="R250" s="63" t="str">
        <f>IF(AND(J250&lt;&gt;"",J250&gt;=11,J250&lt;=20),CRFs!$C$5,"")</f>
        <v/>
      </c>
      <c r="S250" s="63" t="str">
        <f>IF(AND(J250&lt;&gt;"",J250&gt;=16,J250&lt;=25),CRFs!$C$6,"")</f>
        <v/>
      </c>
      <c r="T250" s="63" t="str">
        <f>IF(AND(J250&lt;&gt;"",J250&gt;=21),CRFs!$C$7,"")</f>
        <v/>
      </c>
      <c r="U250" s="63" t="str">
        <f>IF(AND(J250&lt;&gt;"",J250&gt;25),CRFs!$C$8,"")</f>
        <v/>
      </c>
      <c r="V250" s="63" t="str">
        <f>IF($N250="Yes",CRFs!$C$9,"")</f>
        <v/>
      </c>
      <c r="W250" s="63" t="str">
        <f>IF($O250="Yes",CRFs!$C$10,"")</f>
        <v/>
      </c>
      <c r="X250" s="63" t="s">
        <v>37</v>
      </c>
      <c r="Y250" s="63" t="str">
        <f>IFERROR(INDEX($P250:$W250,_xlfn.AGGREGATE(15,6,(COLUMN($P250:$W250)-COLUMN($P250)+1)/($P250:$W250&lt;&gt;""),COLUMNS($Y250:Y250))),"")</f>
        <v/>
      </c>
      <c r="Z250" s="63" t="str">
        <f>IFERROR(INDEX($P250:$W250,_xlfn.AGGREGATE(15,6,(COLUMN($P250:$W250)-COLUMN($P250)+1)/($P250:$W250&lt;&gt;""),COLUMNS($Y250:Z250))),"")</f>
        <v/>
      </c>
      <c r="AA250" s="63" t="str">
        <f>IFERROR(INDEX($P250:$W250,_xlfn.AGGREGATE(15,6,(COLUMN($P250:$W250)-COLUMN($P250)+1)/($P250:$W250&lt;&gt;""),COLUMNS($Y250:AA250))),"")</f>
        <v/>
      </c>
      <c r="AB250" s="63" t="str">
        <f>IFERROR(INDEX($P250:$W250,_xlfn.AGGREGATE(15,6,(COLUMN($P250:$W250)-COLUMN($P250)+1)/($P250:$W250&lt;&gt;""),COLUMNS($Y250:AB250))),"")</f>
        <v/>
      </c>
      <c r="AC250" s="86" t="s">
        <v>37</v>
      </c>
      <c r="AD250" s="67">
        <f>IFERROR(IF(LEFT(AE250,4)*1&lt;2022,VLOOKUP(AC250,CRFs!$C$3:$D$10,2,FALSE),IF(LEFT(AE250,4)*1&gt;=2022,VLOOKUP(AC250,CRFs!$C$3:$J$10,2+MATCH(AE250,CRFs!$E$2:$J$2,0),FALSE))),0)</f>
        <v>0</v>
      </c>
      <c r="AE250" s="66" t="str">
        <f t="shared" si="55"/>
        <v/>
      </c>
      <c r="AF250" s="66" t="str">
        <f t="shared" si="56"/>
        <v/>
      </c>
      <c r="AG250" s="68">
        <f t="shared" si="57"/>
        <v>0</v>
      </c>
      <c r="AH250" s="119" t="str">
        <f t="shared" si="58"/>
        <v/>
      </c>
      <c r="AI250" s="74"/>
    </row>
    <row r="251" spans="2:35" ht="16.2" hidden="1" customHeight="1" x14ac:dyDescent="0.25">
      <c r="B251" s="85" t="s">
        <v>327</v>
      </c>
      <c r="C251" s="87"/>
      <c r="D251" s="88"/>
      <c r="E251" s="87"/>
      <c r="F251" s="86" t="s">
        <v>37</v>
      </c>
      <c r="G251" s="86" t="s">
        <v>37</v>
      </c>
      <c r="H251" s="86" t="s">
        <v>37</v>
      </c>
      <c r="I251" s="66" t="str">
        <f t="shared" si="48"/>
        <v/>
      </c>
      <c r="J251" s="66" t="str">
        <f t="shared" si="49"/>
        <v/>
      </c>
      <c r="K251" s="66" t="str">
        <f t="shared" si="50"/>
        <v/>
      </c>
      <c r="L251" s="66" t="str">
        <f t="shared" si="51"/>
        <v/>
      </c>
      <c r="M251" s="66" t="str">
        <f t="shared" si="52"/>
        <v/>
      </c>
      <c r="N251" s="66" t="str">
        <f t="shared" si="53"/>
        <v>Insufficient Information</v>
      </c>
      <c r="O251" s="66" t="str">
        <f t="shared" si="54"/>
        <v>Insufficient Information</v>
      </c>
      <c r="P251" s="63" t="str">
        <f>IF(AND(J251&lt;&gt;"",J251&lt;=10),CRFs!$C$3,"")</f>
        <v/>
      </c>
      <c r="Q251" s="63" t="str">
        <f>IF(AND(J251&lt;&gt;"",J251&gt;=6,J251&lt;=15),CRFs!$C$4,"")</f>
        <v/>
      </c>
      <c r="R251" s="63" t="str">
        <f>IF(AND(J251&lt;&gt;"",J251&gt;=11,J251&lt;=20),CRFs!$C$5,"")</f>
        <v/>
      </c>
      <c r="S251" s="63" t="str">
        <f>IF(AND(J251&lt;&gt;"",J251&gt;=16,J251&lt;=25),CRFs!$C$6,"")</f>
        <v/>
      </c>
      <c r="T251" s="63" t="str">
        <f>IF(AND(J251&lt;&gt;"",J251&gt;=21),CRFs!$C$7,"")</f>
        <v/>
      </c>
      <c r="U251" s="63" t="str">
        <f>IF(AND(J251&lt;&gt;"",J251&gt;25),CRFs!$C$8,"")</f>
        <v/>
      </c>
      <c r="V251" s="63" t="str">
        <f>IF($N251="Yes",CRFs!$C$9,"")</f>
        <v/>
      </c>
      <c r="W251" s="63" t="str">
        <f>IF($O251="Yes",CRFs!$C$10,"")</f>
        <v/>
      </c>
      <c r="X251" s="63" t="s">
        <v>37</v>
      </c>
      <c r="Y251" s="63" t="str">
        <f>IFERROR(INDEX($P251:$W251,_xlfn.AGGREGATE(15,6,(COLUMN($P251:$W251)-COLUMN($P251)+1)/($P251:$W251&lt;&gt;""),COLUMNS($Y251:Y251))),"")</f>
        <v/>
      </c>
      <c r="Z251" s="63" t="str">
        <f>IFERROR(INDEX($P251:$W251,_xlfn.AGGREGATE(15,6,(COLUMN($P251:$W251)-COLUMN($P251)+1)/($P251:$W251&lt;&gt;""),COLUMNS($Y251:Z251))),"")</f>
        <v/>
      </c>
      <c r="AA251" s="63" t="str">
        <f>IFERROR(INDEX($P251:$W251,_xlfn.AGGREGATE(15,6,(COLUMN($P251:$W251)-COLUMN($P251)+1)/($P251:$W251&lt;&gt;""),COLUMNS($Y251:AA251))),"")</f>
        <v/>
      </c>
      <c r="AB251" s="63" t="str">
        <f>IFERROR(INDEX($P251:$W251,_xlfn.AGGREGATE(15,6,(COLUMN($P251:$W251)-COLUMN($P251)+1)/($P251:$W251&lt;&gt;""),COLUMNS($Y251:AB251))),"")</f>
        <v/>
      </c>
      <c r="AC251" s="86" t="s">
        <v>37</v>
      </c>
      <c r="AD251" s="67">
        <f>IFERROR(IF(LEFT(AE251,4)*1&lt;2022,VLOOKUP(AC251,CRFs!$C$3:$D$10,2,FALSE),IF(LEFT(AE251,4)*1&gt;=2022,VLOOKUP(AC251,CRFs!$C$3:$J$10,2+MATCH(AE251,CRFs!$E$2:$J$2,0),FALSE))),0)</f>
        <v>0</v>
      </c>
      <c r="AE251" s="66" t="str">
        <f t="shared" si="55"/>
        <v/>
      </c>
      <c r="AF251" s="66" t="str">
        <f t="shared" si="56"/>
        <v/>
      </c>
      <c r="AG251" s="68">
        <f t="shared" si="57"/>
        <v>0</v>
      </c>
      <c r="AH251" s="119" t="str">
        <f t="shared" si="58"/>
        <v/>
      </c>
      <c r="AI251" s="74"/>
    </row>
    <row r="252" spans="2:35" ht="16.2" hidden="1" customHeight="1" x14ac:dyDescent="0.25">
      <c r="B252" s="85" t="s">
        <v>328</v>
      </c>
      <c r="C252" s="87"/>
      <c r="D252" s="88"/>
      <c r="E252" s="87"/>
      <c r="F252" s="86" t="s">
        <v>37</v>
      </c>
      <c r="G252" s="86" t="s">
        <v>37</v>
      </c>
      <c r="H252" s="86" t="s">
        <v>37</v>
      </c>
      <c r="I252" s="66" t="str">
        <f t="shared" si="48"/>
        <v/>
      </c>
      <c r="J252" s="66" t="str">
        <f t="shared" si="49"/>
        <v/>
      </c>
      <c r="K252" s="66" t="str">
        <f t="shared" si="50"/>
        <v/>
      </c>
      <c r="L252" s="66" t="str">
        <f t="shared" si="51"/>
        <v/>
      </c>
      <c r="M252" s="66" t="str">
        <f t="shared" si="52"/>
        <v/>
      </c>
      <c r="N252" s="66" t="str">
        <f t="shared" si="53"/>
        <v>Insufficient Information</v>
      </c>
      <c r="O252" s="66" t="str">
        <f t="shared" si="54"/>
        <v>Insufficient Information</v>
      </c>
      <c r="P252" s="63" t="str">
        <f>IF(AND(J252&lt;&gt;"",J252&lt;=10),CRFs!$C$3,"")</f>
        <v/>
      </c>
      <c r="Q252" s="63" t="str">
        <f>IF(AND(J252&lt;&gt;"",J252&gt;=6,J252&lt;=15),CRFs!$C$4,"")</f>
        <v/>
      </c>
      <c r="R252" s="63" t="str">
        <f>IF(AND(J252&lt;&gt;"",J252&gt;=11,J252&lt;=20),CRFs!$C$5,"")</f>
        <v/>
      </c>
      <c r="S252" s="63" t="str">
        <f>IF(AND(J252&lt;&gt;"",J252&gt;=16,J252&lt;=25),CRFs!$C$6,"")</f>
        <v/>
      </c>
      <c r="T252" s="63" t="str">
        <f>IF(AND(J252&lt;&gt;"",J252&gt;=21),CRFs!$C$7,"")</f>
        <v/>
      </c>
      <c r="U252" s="63" t="str">
        <f>IF(AND(J252&lt;&gt;"",J252&gt;25),CRFs!$C$8,"")</f>
        <v/>
      </c>
      <c r="V252" s="63" t="str">
        <f>IF($N252="Yes",CRFs!$C$9,"")</f>
        <v/>
      </c>
      <c r="W252" s="63" t="str">
        <f>IF($O252="Yes",CRFs!$C$10,"")</f>
        <v/>
      </c>
      <c r="X252" s="63" t="s">
        <v>37</v>
      </c>
      <c r="Y252" s="63" t="str">
        <f>IFERROR(INDEX($P252:$W252,_xlfn.AGGREGATE(15,6,(COLUMN($P252:$W252)-COLUMN($P252)+1)/($P252:$W252&lt;&gt;""),COLUMNS($Y252:Y252))),"")</f>
        <v/>
      </c>
      <c r="Z252" s="63" t="str">
        <f>IFERROR(INDEX($P252:$W252,_xlfn.AGGREGATE(15,6,(COLUMN($P252:$W252)-COLUMN($P252)+1)/($P252:$W252&lt;&gt;""),COLUMNS($Y252:Z252))),"")</f>
        <v/>
      </c>
      <c r="AA252" s="63" t="str">
        <f>IFERROR(INDEX($P252:$W252,_xlfn.AGGREGATE(15,6,(COLUMN($P252:$W252)-COLUMN($P252)+1)/($P252:$W252&lt;&gt;""),COLUMNS($Y252:AA252))),"")</f>
        <v/>
      </c>
      <c r="AB252" s="63" t="str">
        <f>IFERROR(INDEX($P252:$W252,_xlfn.AGGREGATE(15,6,(COLUMN($P252:$W252)-COLUMN($P252)+1)/($P252:$W252&lt;&gt;""),COLUMNS($Y252:AB252))),"")</f>
        <v/>
      </c>
      <c r="AC252" s="86" t="s">
        <v>37</v>
      </c>
      <c r="AD252" s="67">
        <f>IFERROR(IF(LEFT(AE252,4)*1&lt;2022,VLOOKUP(AC252,CRFs!$C$3:$D$10,2,FALSE),IF(LEFT(AE252,4)*1&gt;=2022,VLOOKUP(AC252,CRFs!$C$3:$J$10,2+MATCH(AE252,CRFs!$E$2:$J$2,0),FALSE))),0)</f>
        <v>0</v>
      </c>
      <c r="AE252" s="66" t="str">
        <f t="shared" si="55"/>
        <v/>
      </c>
      <c r="AF252" s="66" t="str">
        <f t="shared" si="56"/>
        <v/>
      </c>
      <c r="AG252" s="68">
        <f t="shared" si="57"/>
        <v>0</v>
      </c>
      <c r="AH252" s="119" t="str">
        <f t="shared" si="58"/>
        <v/>
      </c>
      <c r="AI252" s="74"/>
    </row>
    <row r="253" spans="2:35" ht="16.2" hidden="1" customHeight="1" x14ac:dyDescent="0.25">
      <c r="B253" s="85" t="s">
        <v>329</v>
      </c>
      <c r="C253" s="87"/>
      <c r="D253" s="88"/>
      <c r="E253" s="87"/>
      <c r="F253" s="86" t="s">
        <v>37</v>
      </c>
      <c r="G253" s="86" t="s">
        <v>37</v>
      </c>
      <c r="H253" s="86" t="s">
        <v>37</v>
      </c>
      <c r="I253" s="66" t="str">
        <f t="shared" si="48"/>
        <v/>
      </c>
      <c r="J253" s="66" t="str">
        <f t="shared" si="49"/>
        <v/>
      </c>
      <c r="K253" s="66" t="str">
        <f t="shared" si="50"/>
        <v/>
      </c>
      <c r="L253" s="66" t="str">
        <f t="shared" si="51"/>
        <v/>
      </c>
      <c r="M253" s="66" t="str">
        <f t="shared" si="52"/>
        <v/>
      </c>
      <c r="N253" s="66" t="str">
        <f t="shared" si="53"/>
        <v>Insufficient Information</v>
      </c>
      <c r="O253" s="66" t="str">
        <f t="shared" si="54"/>
        <v>Insufficient Information</v>
      </c>
      <c r="P253" s="63" t="str">
        <f>IF(AND(J253&lt;&gt;"",J253&lt;=10),CRFs!$C$3,"")</f>
        <v/>
      </c>
      <c r="Q253" s="63" t="str">
        <f>IF(AND(J253&lt;&gt;"",J253&gt;=6,J253&lt;=15),CRFs!$C$4,"")</f>
        <v/>
      </c>
      <c r="R253" s="63" t="str">
        <f>IF(AND(J253&lt;&gt;"",J253&gt;=11,J253&lt;=20),CRFs!$C$5,"")</f>
        <v/>
      </c>
      <c r="S253" s="63" t="str">
        <f>IF(AND(J253&lt;&gt;"",J253&gt;=16,J253&lt;=25),CRFs!$C$6,"")</f>
        <v/>
      </c>
      <c r="T253" s="63" t="str">
        <f>IF(AND(J253&lt;&gt;"",J253&gt;=21),CRFs!$C$7,"")</f>
        <v/>
      </c>
      <c r="U253" s="63" t="str">
        <f>IF(AND(J253&lt;&gt;"",J253&gt;25),CRFs!$C$8,"")</f>
        <v/>
      </c>
      <c r="V253" s="63" t="str">
        <f>IF($N253="Yes",CRFs!$C$9,"")</f>
        <v/>
      </c>
      <c r="W253" s="63" t="str">
        <f>IF($O253="Yes",CRFs!$C$10,"")</f>
        <v/>
      </c>
      <c r="X253" s="63" t="s">
        <v>37</v>
      </c>
      <c r="Y253" s="63" t="str">
        <f>IFERROR(INDEX($P253:$W253,_xlfn.AGGREGATE(15,6,(COLUMN($P253:$W253)-COLUMN($P253)+1)/($P253:$W253&lt;&gt;""),COLUMNS($Y253:Y253))),"")</f>
        <v/>
      </c>
      <c r="Z253" s="63" t="str">
        <f>IFERROR(INDEX($P253:$W253,_xlfn.AGGREGATE(15,6,(COLUMN($P253:$W253)-COLUMN($P253)+1)/($P253:$W253&lt;&gt;""),COLUMNS($Y253:Z253))),"")</f>
        <v/>
      </c>
      <c r="AA253" s="63" t="str">
        <f>IFERROR(INDEX($P253:$W253,_xlfn.AGGREGATE(15,6,(COLUMN($P253:$W253)-COLUMN($P253)+1)/($P253:$W253&lt;&gt;""),COLUMNS($Y253:AA253))),"")</f>
        <v/>
      </c>
      <c r="AB253" s="63" t="str">
        <f>IFERROR(INDEX($P253:$W253,_xlfn.AGGREGATE(15,6,(COLUMN($P253:$W253)-COLUMN($P253)+1)/($P253:$W253&lt;&gt;""),COLUMNS($Y253:AB253))),"")</f>
        <v/>
      </c>
      <c r="AC253" s="86" t="s">
        <v>37</v>
      </c>
      <c r="AD253" s="67">
        <f>IFERROR(IF(LEFT(AE253,4)*1&lt;2022,VLOOKUP(AC253,CRFs!$C$3:$D$10,2,FALSE),IF(LEFT(AE253,4)*1&gt;=2022,VLOOKUP(AC253,CRFs!$C$3:$J$10,2+MATCH(AE253,CRFs!$E$2:$J$2,0),FALSE))),0)</f>
        <v>0</v>
      </c>
      <c r="AE253" s="66" t="str">
        <f t="shared" si="55"/>
        <v/>
      </c>
      <c r="AF253" s="66" t="str">
        <f t="shared" si="56"/>
        <v/>
      </c>
      <c r="AG253" s="68">
        <f t="shared" si="57"/>
        <v>0</v>
      </c>
      <c r="AH253" s="119" t="str">
        <f t="shared" si="58"/>
        <v/>
      </c>
      <c r="AI253" s="74"/>
    </row>
    <row r="254" spans="2:35" ht="16.2" hidden="1" customHeight="1" x14ac:dyDescent="0.25">
      <c r="B254" s="85" t="s">
        <v>330</v>
      </c>
      <c r="C254" s="87"/>
      <c r="D254" s="88"/>
      <c r="E254" s="87"/>
      <c r="F254" s="86" t="s">
        <v>37</v>
      </c>
      <c r="G254" s="86" t="s">
        <v>37</v>
      </c>
      <c r="H254" s="86" t="s">
        <v>37</v>
      </c>
      <c r="I254" s="66" t="str">
        <f t="shared" si="48"/>
        <v/>
      </c>
      <c r="J254" s="66" t="str">
        <f t="shared" si="49"/>
        <v/>
      </c>
      <c r="K254" s="66" t="str">
        <f t="shared" si="50"/>
        <v/>
      </c>
      <c r="L254" s="66" t="str">
        <f t="shared" si="51"/>
        <v/>
      </c>
      <c r="M254" s="66" t="str">
        <f t="shared" si="52"/>
        <v/>
      </c>
      <c r="N254" s="66" t="str">
        <f t="shared" si="53"/>
        <v>Insufficient Information</v>
      </c>
      <c r="O254" s="66" t="str">
        <f t="shared" si="54"/>
        <v>Insufficient Information</v>
      </c>
      <c r="P254" s="63" t="str">
        <f>IF(AND(J254&lt;&gt;"",J254&lt;=10),CRFs!$C$3,"")</f>
        <v/>
      </c>
      <c r="Q254" s="63" t="str">
        <f>IF(AND(J254&lt;&gt;"",J254&gt;=6,J254&lt;=15),CRFs!$C$4,"")</f>
        <v/>
      </c>
      <c r="R254" s="63" t="str">
        <f>IF(AND(J254&lt;&gt;"",J254&gt;=11,J254&lt;=20),CRFs!$C$5,"")</f>
        <v/>
      </c>
      <c r="S254" s="63" t="str">
        <f>IF(AND(J254&lt;&gt;"",J254&gt;=16,J254&lt;=25),CRFs!$C$6,"")</f>
        <v/>
      </c>
      <c r="T254" s="63" t="str">
        <f>IF(AND(J254&lt;&gt;"",J254&gt;=21),CRFs!$C$7,"")</f>
        <v/>
      </c>
      <c r="U254" s="63" t="str">
        <f>IF(AND(J254&lt;&gt;"",J254&gt;25),CRFs!$C$8,"")</f>
        <v/>
      </c>
      <c r="V254" s="63" t="str">
        <f>IF($N254="Yes",CRFs!$C$9,"")</f>
        <v/>
      </c>
      <c r="W254" s="63" t="str">
        <f>IF($O254="Yes",CRFs!$C$10,"")</f>
        <v/>
      </c>
      <c r="X254" s="63" t="s">
        <v>37</v>
      </c>
      <c r="Y254" s="63" t="str">
        <f>IFERROR(INDEX($P254:$W254,_xlfn.AGGREGATE(15,6,(COLUMN($P254:$W254)-COLUMN($P254)+1)/($P254:$W254&lt;&gt;""),COLUMNS($Y254:Y254))),"")</f>
        <v/>
      </c>
      <c r="Z254" s="63" t="str">
        <f>IFERROR(INDEX($P254:$W254,_xlfn.AGGREGATE(15,6,(COLUMN($P254:$W254)-COLUMN($P254)+1)/($P254:$W254&lt;&gt;""),COLUMNS($Y254:Z254))),"")</f>
        <v/>
      </c>
      <c r="AA254" s="63" t="str">
        <f>IFERROR(INDEX($P254:$W254,_xlfn.AGGREGATE(15,6,(COLUMN($P254:$W254)-COLUMN($P254)+1)/($P254:$W254&lt;&gt;""),COLUMNS($Y254:AA254))),"")</f>
        <v/>
      </c>
      <c r="AB254" s="63" t="str">
        <f>IFERROR(INDEX($P254:$W254,_xlfn.AGGREGATE(15,6,(COLUMN($P254:$W254)-COLUMN($P254)+1)/($P254:$W254&lt;&gt;""),COLUMNS($Y254:AB254))),"")</f>
        <v/>
      </c>
      <c r="AC254" s="86" t="s">
        <v>37</v>
      </c>
      <c r="AD254" s="67">
        <f>IFERROR(IF(LEFT(AE254,4)*1&lt;2022,VLOOKUP(AC254,CRFs!$C$3:$D$10,2,FALSE),IF(LEFT(AE254,4)*1&gt;=2022,VLOOKUP(AC254,CRFs!$C$3:$J$10,2+MATCH(AE254,CRFs!$E$2:$J$2,0),FALSE))),0)</f>
        <v>0</v>
      </c>
      <c r="AE254" s="66" t="str">
        <f t="shared" si="55"/>
        <v/>
      </c>
      <c r="AF254" s="66" t="str">
        <f t="shared" si="56"/>
        <v/>
      </c>
      <c r="AG254" s="68">
        <f t="shared" si="57"/>
        <v>0</v>
      </c>
      <c r="AH254" s="119" t="str">
        <f t="shared" si="58"/>
        <v/>
      </c>
      <c r="AI254" s="74"/>
    </row>
    <row r="255" spans="2:35" ht="16.2" hidden="1" customHeight="1" x14ac:dyDescent="0.25">
      <c r="B255" s="85" t="s">
        <v>331</v>
      </c>
      <c r="C255" s="87"/>
      <c r="D255" s="88"/>
      <c r="E255" s="87"/>
      <c r="F255" s="86" t="s">
        <v>37</v>
      </c>
      <c r="G255" s="86" t="s">
        <v>37</v>
      </c>
      <c r="H255" s="86" t="s">
        <v>37</v>
      </c>
      <c r="I255" s="66" t="str">
        <f t="shared" si="48"/>
        <v/>
      </c>
      <c r="J255" s="66" t="str">
        <f t="shared" si="49"/>
        <v/>
      </c>
      <c r="K255" s="66" t="str">
        <f t="shared" si="50"/>
        <v/>
      </c>
      <c r="L255" s="66" t="str">
        <f t="shared" si="51"/>
        <v/>
      </c>
      <c r="M255" s="66" t="str">
        <f t="shared" si="52"/>
        <v/>
      </c>
      <c r="N255" s="66" t="str">
        <f t="shared" si="53"/>
        <v>Insufficient Information</v>
      </c>
      <c r="O255" s="66" t="str">
        <f t="shared" si="54"/>
        <v>Insufficient Information</v>
      </c>
      <c r="P255" s="63" t="str">
        <f>IF(AND(J255&lt;&gt;"",J255&lt;=10),CRFs!$C$3,"")</f>
        <v/>
      </c>
      <c r="Q255" s="63" t="str">
        <f>IF(AND(J255&lt;&gt;"",J255&gt;=6,J255&lt;=15),CRFs!$C$4,"")</f>
        <v/>
      </c>
      <c r="R255" s="63" t="str">
        <f>IF(AND(J255&lt;&gt;"",J255&gt;=11,J255&lt;=20),CRFs!$C$5,"")</f>
        <v/>
      </c>
      <c r="S255" s="63" t="str">
        <f>IF(AND(J255&lt;&gt;"",J255&gt;=16,J255&lt;=25),CRFs!$C$6,"")</f>
        <v/>
      </c>
      <c r="T255" s="63" t="str">
        <f>IF(AND(J255&lt;&gt;"",J255&gt;=21),CRFs!$C$7,"")</f>
        <v/>
      </c>
      <c r="U255" s="63" t="str">
        <f>IF(AND(J255&lt;&gt;"",J255&gt;25),CRFs!$C$8,"")</f>
        <v/>
      </c>
      <c r="V255" s="63" t="str">
        <f>IF($N255="Yes",CRFs!$C$9,"")</f>
        <v/>
      </c>
      <c r="W255" s="63" t="str">
        <f>IF($O255="Yes",CRFs!$C$10,"")</f>
        <v/>
      </c>
      <c r="X255" s="63" t="s">
        <v>37</v>
      </c>
      <c r="Y255" s="63" t="str">
        <f>IFERROR(INDEX($P255:$W255,_xlfn.AGGREGATE(15,6,(COLUMN($P255:$W255)-COLUMN($P255)+1)/($P255:$W255&lt;&gt;""),COLUMNS($Y255:Y255))),"")</f>
        <v/>
      </c>
      <c r="Z255" s="63" t="str">
        <f>IFERROR(INDEX($P255:$W255,_xlfn.AGGREGATE(15,6,(COLUMN($P255:$W255)-COLUMN($P255)+1)/($P255:$W255&lt;&gt;""),COLUMNS($Y255:Z255))),"")</f>
        <v/>
      </c>
      <c r="AA255" s="63" t="str">
        <f>IFERROR(INDEX($P255:$W255,_xlfn.AGGREGATE(15,6,(COLUMN($P255:$W255)-COLUMN($P255)+1)/($P255:$W255&lt;&gt;""),COLUMNS($Y255:AA255))),"")</f>
        <v/>
      </c>
      <c r="AB255" s="63" t="str">
        <f>IFERROR(INDEX($P255:$W255,_xlfn.AGGREGATE(15,6,(COLUMN($P255:$W255)-COLUMN($P255)+1)/($P255:$W255&lt;&gt;""),COLUMNS($Y255:AB255))),"")</f>
        <v/>
      </c>
      <c r="AC255" s="86" t="s">
        <v>37</v>
      </c>
      <c r="AD255" s="67">
        <f>IFERROR(IF(LEFT(AE255,4)*1&lt;2022,VLOOKUP(AC255,CRFs!$C$3:$D$10,2,FALSE),IF(LEFT(AE255,4)*1&gt;=2022,VLOOKUP(AC255,CRFs!$C$3:$J$10,2+MATCH(AE255,CRFs!$E$2:$J$2,0),FALSE))),0)</f>
        <v>0</v>
      </c>
      <c r="AE255" s="66" t="str">
        <f t="shared" si="55"/>
        <v/>
      </c>
      <c r="AF255" s="66" t="str">
        <f t="shared" si="56"/>
        <v/>
      </c>
      <c r="AG255" s="68">
        <f t="shared" si="57"/>
        <v>0</v>
      </c>
      <c r="AH255" s="119" t="str">
        <f t="shared" si="58"/>
        <v/>
      </c>
      <c r="AI255" s="74"/>
    </row>
    <row r="256" spans="2:35" ht="16.2" hidden="1" customHeight="1" x14ac:dyDescent="0.25">
      <c r="B256" s="85" t="s">
        <v>332</v>
      </c>
      <c r="C256" s="87"/>
      <c r="D256" s="88"/>
      <c r="E256" s="87"/>
      <c r="F256" s="86" t="s">
        <v>37</v>
      </c>
      <c r="G256" s="86" t="s">
        <v>37</v>
      </c>
      <c r="H256" s="86" t="s">
        <v>37</v>
      </c>
      <c r="I256" s="66" t="str">
        <f t="shared" si="48"/>
        <v/>
      </c>
      <c r="J256" s="66" t="str">
        <f t="shared" si="49"/>
        <v/>
      </c>
      <c r="K256" s="66" t="str">
        <f t="shared" si="50"/>
        <v/>
      </c>
      <c r="L256" s="66" t="str">
        <f t="shared" si="51"/>
        <v/>
      </c>
      <c r="M256" s="66" t="str">
        <f t="shared" si="52"/>
        <v/>
      </c>
      <c r="N256" s="66" t="str">
        <f t="shared" si="53"/>
        <v>Insufficient Information</v>
      </c>
      <c r="O256" s="66" t="str">
        <f t="shared" si="54"/>
        <v>Insufficient Information</v>
      </c>
      <c r="P256" s="63" t="str">
        <f>IF(AND(J256&lt;&gt;"",J256&lt;=10),CRFs!$C$3,"")</f>
        <v/>
      </c>
      <c r="Q256" s="63" t="str">
        <f>IF(AND(J256&lt;&gt;"",J256&gt;=6,J256&lt;=15),CRFs!$C$4,"")</f>
        <v/>
      </c>
      <c r="R256" s="63" t="str">
        <f>IF(AND(J256&lt;&gt;"",J256&gt;=11,J256&lt;=20),CRFs!$C$5,"")</f>
        <v/>
      </c>
      <c r="S256" s="63" t="str">
        <f>IF(AND(J256&lt;&gt;"",J256&gt;=16,J256&lt;=25),CRFs!$C$6,"")</f>
        <v/>
      </c>
      <c r="T256" s="63" t="str">
        <f>IF(AND(J256&lt;&gt;"",J256&gt;=21),CRFs!$C$7,"")</f>
        <v/>
      </c>
      <c r="U256" s="63" t="str">
        <f>IF(AND(J256&lt;&gt;"",J256&gt;25),CRFs!$C$8,"")</f>
        <v/>
      </c>
      <c r="V256" s="63" t="str">
        <f>IF($N256="Yes",CRFs!$C$9,"")</f>
        <v/>
      </c>
      <c r="W256" s="63" t="str">
        <f>IF($O256="Yes",CRFs!$C$10,"")</f>
        <v/>
      </c>
      <c r="X256" s="63" t="s">
        <v>37</v>
      </c>
      <c r="Y256" s="63" t="str">
        <f>IFERROR(INDEX($P256:$W256,_xlfn.AGGREGATE(15,6,(COLUMN($P256:$W256)-COLUMN($P256)+1)/($P256:$W256&lt;&gt;""),COLUMNS($Y256:Y256))),"")</f>
        <v/>
      </c>
      <c r="Z256" s="63" t="str">
        <f>IFERROR(INDEX($P256:$W256,_xlfn.AGGREGATE(15,6,(COLUMN($P256:$W256)-COLUMN($P256)+1)/($P256:$W256&lt;&gt;""),COLUMNS($Y256:Z256))),"")</f>
        <v/>
      </c>
      <c r="AA256" s="63" t="str">
        <f>IFERROR(INDEX($P256:$W256,_xlfn.AGGREGATE(15,6,(COLUMN($P256:$W256)-COLUMN($P256)+1)/($P256:$W256&lt;&gt;""),COLUMNS($Y256:AA256))),"")</f>
        <v/>
      </c>
      <c r="AB256" s="63" t="str">
        <f>IFERROR(INDEX($P256:$W256,_xlfn.AGGREGATE(15,6,(COLUMN($P256:$W256)-COLUMN($P256)+1)/($P256:$W256&lt;&gt;""),COLUMNS($Y256:AB256))),"")</f>
        <v/>
      </c>
      <c r="AC256" s="86" t="s">
        <v>37</v>
      </c>
      <c r="AD256" s="67">
        <f>IFERROR(IF(LEFT(AE256,4)*1&lt;2022,VLOOKUP(AC256,CRFs!$C$3:$D$10,2,FALSE),IF(LEFT(AE256,4)*1&gt;=2022,VLOOKUP(AC256,CRFs!$C$3:$J$10,2+MATCH(AE256,CRFs!$E$2:$J$2,0),FALSE))),0)</f>
        <v>0</v>
      </c>
      <c r="AE256" s="66" t="str">
        <f t="shared" si="55"/>
        <v/>
      </c>
      <c r="AF256" s="66" t="str">
        <f t="shared" si="56"/>
        <v/>
      </c>
      <c r="AG256" s="68">
        <f t="shared" si="57"/>
        <v>0</v>
      </c>
      <c r="AH256" s="119" t="str">
        <f t="shared" si="58"/>
        <v/>
      </c>
      <c r="AI256" s="74"/>
    </row>
    <row r="257" spans="2:35" ht="16.2" hidden="1" customHeight="1" x14ac:dyDescent="0.25">
      <c r="B257" s="85" t="s">
        <v>333</v>
      </c>
      <c r="C257" s="87"/>
      <c r="D257" s="88"/>
      <c r="E257" s="87"/>
      <c r="F257" s="86" t="s">
        <v>37</v>
      </c>
      <c r="G257" s="86" t="s">
        <v>37</v>
      </c>
      <c r="H257" s="86" t="s">
        <v>37</v>
      </c>
      <c r="I257" s="66" t="str">
        <f t="shared" si="48"/>
        <v/>
      </c>
      <c r="J257" s="66" t="str">
        <f t="shared" si="49"/>
        <v/>
      </c>
      <c r="K257" s="66" t="str">
        <f t="shared" si="50"/>
        <v/>
      </c>
      <c r="L257" s="66" t="str">
        <f t="shared" si="51"/>
        <v/>
      </c>
      <c r="M257" s="66" t="str">
        <f t="shared" si="52"/>
        <v/>
      </c>
      <c r="N257" s="66" t="str">
        <f t="shared" si="53"/>
        <v>Insufficient Information</v>
      </c>
      <c r="O257" s="66" t="str">
        <f t="shared" si="54"/>
        <v>Insufficient Information</v>
      </c>
      <c r="P257" s="63" t="str">
        <f>IF(AND(J257&lt;&gt;"",J257&lt;=10),CRFs!$C$3,"")</f>
        <v/>
      </c>
      <c r="Q257" s="63" t="str">
        <f>IF(AND(J257&lt;&gt;"",J257&gt;=6,J257&lt;=15),CRFs!$C$4,"")</f>
        <v/>
      </c>
      <c r="R257" s="63" t="str">
        <f>IF(AND(J257&lt;&gt;"",J257&gt;=11,J257&lt;=20),CRFs!$C$5,"")</f>
        <v/>
      </c>
      <c r="S257" s="63" t="str">
        <f>IF(AND(J257&lt;&gt;"",J257&gt;=16,J257&lt;=25),CRFs!$C$6,"")</f>
        <v/>
      </c>
      <c r="T257" s="63" t="str">
        <f>IF(AND(J257&lt;&gt;"",J257&gt;=21),CRFs!$C$7,"")</f>
        <v/>
      </c>
      <c r="U257" s="63" t="str">
        <f>IF(AND(J257&lt;&gt;"",J257&gt;25),CRFs!$C$8,"")</f>
        <v/>
      </c>
      <c r="V257" s="63" t="str">
        <f>IF($N257="Yes",CRFs!$C$9,"")</f>
        <v/>
      </c>
      <c r="W257" s="63" t="str">
        <f>IF($O257="Yes",CRFs!$C$10,"")</f>
        <v/>
      </c>
      <c r="X257" s="63" t="s">
        <v>37</v>
      </c>
      <c r="Y257" s="63" t="str">
        <f>IFERROR(INDEX($P257:$W257,_xlfn.AGGREGATE(15,6,(COLUMN($P257:$W257)-COLUMN($P257)+1)/($P257:$W257&lt;&gt;""),COLUMNS($Y257:Y257))),"")</f>
        <v/>
      </c>
      <c r="Z257" s="63" t="str">
        <f>IFERROR(INDEX($P257:$W257,_xlfn.AGGREGATE(15,6,(COLUMN($P257:$W257)-COLUMN($P257)+1)/($P257:$W257&lt;&gt;""),COLUMNS($Y257:Z257))),"")</f>
        <v/>
      </c>
      <c r="AA257" s="63" t="str">
        <f>IFERROR(INDEX($P257:$W257,_xlfn.AGGREGATE(15,6,(COLUMN($P257:$W257)-COLUMN($P257)+1)/($P257:$W257&lt;&gt;""),COLUMNS($Y257:AA257))),"")</f>
        <v/>
      </c>
      <c r="AB257" s="63" t="str">
        <f>IFERROR(INDEX($P257:$W257,_xlfn.AGGREGATE(15,6,(COLUMN($P257:$W257)-COLUMN($P257)+1)/($P257:$W257&lt;&gt;""),COLUMNS($Y257:AB257))),"")</f>
        <v/>
      </c>
      <c r="AC257" s="86" t="s">
        <v>37</v>
      </c>
      <c r="AD257" s="67">
        <f>IFERROR(IF(LEFT(AE257,4)*1&lt;2022,VLOOKUP(AC257,CRFs!$C$3:$D$10,2,FALSE),IF(LEFT(AE257,4)*1&gt;=2022,VLOOKUP(AC257,CRFs!$C$3:$J$10,2+MATCH(AE257,CRFs!$E$2:$J$2,0),FALSE))),0)</f>
        <v>0</v>
      </c>
      <c r="AE257" s="66" t="str">
        <f t="shared" si="55"/>
        <v/>
      </c>
      <c r="AF257" s="66" t="str">
        <f t="shared" si="56"/>
        <v/>
      </c>
      <c r="AG257" s="68">
        <f t="shared" si="57"/>
        <v>0</v>
      </c>
      <c r="AH257" s="119" t="str">
        <f t="shared" si="58"/>
        <v/>
      </c>
      <c r="AI257" s="74"/>
    </row>
    <row r="258" spans="2:35" ht="16.2" hidden="1" customHeight="1" x14ac:dyDescent="0.25">
      <c r="B258" s="85" t="s">
        <v>334</v>
      </c>
      <c r="C258" s="87"/>
      <c r="D258" s="88"/>
      <c r="E258" s="87"/>
      <c r="F258" s="86" t="s">
        <v>37</v>
      </c>
      <c r="G258" s="86" t="s">
        <v>37</v>
      </c>
      <c r="H258" s="86" t="s">
        <v>37</v>
      </c>
      <c r="I258" s="66" t="str">
        <f t="shared" si="48"/>
        <v/>
      </c>
      <c r="J258" s="66" t="str">
        <f t="shared" si="49"/>
        <v/>
      </c>
      <c r="K258" s="66" t="str">
        <f t="shared" si="50"/>
        <v/>
      </c>
      <c r="L258" s="66" t="str">
        <f t="shared" si="51"/>
        <v/>
      </c>
      <c r="M258" s="66" t="str">
        <f t="shared" si="52"/>
        <v/>
      </c>
      <c r="N258" s="66" t="str">
        <f t="shared" si="53"/>
        <v>Insufficient Information</v>
      </c>
      <c r="O258" s="66" t="str">
        <f t="shared" si="54"/>
        <v>Insufficient Information</v>
      </c>
      <c r="P258" s="63" t="str">
        <f>IF(AND(J258&lt;&gt;"",J258&lt;=10),CRFs!$C$3,"")</f>
        <v/>
      </c>
      <c r="Q258" s="63" t="str">
        <f>IF(AND(J258&lt;&gt;"",J258&gt;=6,J258&lt;=15),CRFs!$C$4,"")</f>
        <v/>
      </c>
      <c r="R258" s="63" t="str">
        <f>IF(AND(J258&lt;&gt;"",J258&gt;=11,J258&lt;=20),CRFs!$C$5,"")</f>
        <v/>
      </c>
      <c r="S258" s="63" t="str">
        <f>IF(AND(J258&lt;&gt;"",J258&gt;=16,J258&lt;=25),CRFs!$C$6,"")</f>
        <v/>
      </c>
      <c r="T258" s="63" t="str">
        <f>IF(AND(J258&lt;&gt;"",J258&gt;=21),CRFs!$C$7,"")</f>
        <v/>
      </c>
      <c r="U258" s="63" t="str">
        <f>IF(AND(J258&lt;&gt;"",J258&gt;25),CRFs!$C$8,"")</f>
        <v/>
      </c>
      <c r="V258" s="63" t="str">
        <f>IF($N258="Yes",CRFs!$C$9,"")</f>
        <v/>
      </c>
      <c r="W258" s="63" t="str">
        <f>IF($O258="Yes",CRFs!$C$10,"")</f>
        <v/>
      </c>
      <c r="X258" s="63" t="s">
        <v>37</v>
      </c>
      <c r="Y258" s="63" t="str">
        <f>IFERROR(INDEX($P258:$W258,_xlfn.AGGREGATE(15,6,(COLUMN($P258:$W258)-COLUMN($P258)+1)/($P258:$W258&lt;&gt;""),COLUMNS($Y258:Y258))),"")</f>
        <v/>
      </c>
      <c r="Z258" s="63" t="str">
        <f>IFERROR(INDEX($P258:$W258,_xlfn.AGGREGATE(15,6,(COLUMN($P258:$W258)-COLUMN($P258)+1)/($P258:$W258&lt;&gt;""),COLUMNS($Y258:Z258))),"")</f>
        <v/>
      </c>
      <c r="AA258" s="63" t="str">
        <f>IFERROR(INDEX($P258:$W258,_xlfn.AGGREGATE(15,6,(COLUMN($P258:$W258)-COLUMN($P258)+1)/($P258:$W258&lt;&gt;""),COLUMNS($Y258:AA258))),"")</f>
        <v/>
      </c>
      <c r="AB258" s="63" t="str">
        <f>IFERROR(INDEX($P258:$W258,_xlfn.AGGREGATE(15,6,(COLUMN($P258:$W258)-COLUMN($P258)+1)/($P258:$W258&lt;&gt;""),COLUMNS($Y258:AB258))),"")</f>
        <v/>
      </c>
      <c r="AC258" s="86" t="s">
        <v>37</v>
      </c>
      <c r="AD258" s="67">
        <f>IFERROR(IF(LEFT(AE258,4)*1&lt;2022,VLOOKUP(AC258,CRFs!$C$3:$D$10,2,FALSE),IF(LEFT(AE258,4)*1&gt;=2022,VLOOKUP(AC258,CRFs!$C$3:$J$10,2+MATCH(AE258,CRFs!$E$2:$J$2,0),FALSE))),0)</f>
        <v>0</v>
      </c>
      <c r="AE258" s="66" t="str">
        <f t="shared" si="55"/>
        <v/>
      </c>
      <c r="AF258" s="66" t="str">
        <f t="shared" si="56"/>
        <v/>
      </c>
      <c r="AG258" s="68">
        <f t="shared" si="57"/>
        <v>0</v>
      </c>
      <c r="AH258" s="119" t="str">
        <f t="shared" si="58"/>
        <v/>
      </c>
      <c r="AI258" s="74"/>
    </row>
    <row r="259" spans="2:35" ht="16.2" hidden="1" customHeight="1" x14ac:dyDescent="0.25">
      <c r="B259" s="85" t="s">
        <v>335</v>
      </c>
      <c r="C259" s="87"/>
      <c r="D259" s="88"/>
      <c r="E259" s="87"/>
      <c r="F259" s="86" t="s">
        <v>37</v>
      </c>
      <c r="G259" s="86" t="s">
        <v>37</v>
      </c>
      <c r="H259" s="86" t="s">
        <v>37</v>
      </c>
      <c r="I259" s="66" t="str">
        <f t="shared" si="48"/>
        <v/>
      </c>
      <c r="J259" s="66" t="str">
        <f t="shared" si="49"/>
        <v/>
      </c>
      <c r="K259" s="66" t="str">
        <f t="shared" si="50"/>
        <v/>
      </c>
      <c r="L259" s="66" t="str">
        <f t="shared" si="51"/>
        <v/>
      </c>
      <c r="M259" s="66" t="str">
        <f t="shared" si="52"/>
        <v/>
      </c>
      <c r="N259" s="66" t="str">
        <f t="shared" si="53"/>
        <v>Insufficient Information</v>
      </c>
      <c r="O259" s="66" t="str">
        <f t="shared" si="54"/>
        <v>Insufficient Information</v>
      </c>
      <c r="P259" s="63" t="str">
        <f>IF(AND(J259&lt;&gt;"",J259&lt;=10),CRFs!$C$3,"")</f>
        <v/>
      </c>
      <c r="Q259" s="63" t="str">
        <f>IF(AND(J259&lt;&gt;"",J259&gt;=6,J259&lt;=15),CRFs!$C$4,"")</f>
        <v/>
      </c>
      <c r="R259" s="63" t="str">
        <f>IF(AND(J259&lt;&gt;"",J259&gt;=11,J259&lt;=20),CRFs!$C$5,"")</f>
        <v/>
      </c>
      <c r="S259" s="63" t="str">
        <f>IF(AND(J259&lt;&gt;"",J259&gt;=16,J259&lt;=25),CRFs!$C$6,"")</f>
        <v/>
      </c>
      <c r="T259" s="63" t="str">
        <f>IF(AND(J259&lt;&gt;"",J259&gt;=21),CRFs!$C$7,"")</f>
        <v/>
      </c>
      <c r="U259" s="63" t="str">
        <f>IF(AND(J259&lt;&gt;"",J259&gt;25),CRFs!$C$8,"")</f>
        <v/>
      </c>
      <c r="V259" s="63" t="str">
        <f>IF($N259="Yes",CRFs!$C$9,"")</f>
        <v/>
      </c>
      <c r="W259" s="63" t="str">
        <f>IF($O259="Yes",CRFs!$C$10,"")</f>
        <v/>
      </c>
      <c r="X259" s="63" t="s">
        <v>37</v>
      </c>
      <c r="Y259" s="63" t="str">
        <f>IFERROR(INDEX($P259:$W259,_xlfn.AGGREGATE(15,6,(COLUMN($P259:$W259)-COLUMN($P259)+1)/($P259:$W259&lt;&gt;""),COLUMNS($Y259:Y259))),"")</f>
        <v/>
      </c>
      <c r="Z259" s="63" t="str">
        <f>IFERROR(INDEX($P259:$W259,_xlfn.AGGREGATE(15,6,(COLUMN($P259:$W259)-COLUMN($P259)+1)/($P259:$W259&lt;&gt;""),COLUMNS($Y259:Z259))),"")</f>
        <v/>
      </c>
      <c r="AA259" s="63" t="str">
        <f>IFERROR(INDEX($P259:$W259,_xlfn.AGGREGATE(15,6,(COLUMN($P259:$W259)-COLUMN($P259)+1)/($P259:$W259&lt;&gt;""),COLUMNS($Y259:AA259))),"")</f>
        <v/>
      </c>
      <c r="AB259" s="63" t="str">
        <f>IFERROR(INDEX($P259:$W259,_xlfn.AGGREGATE(15,6,(COLUMN($P259:$W259)-COLUMN($P259)+1)/($P259:$W259&lt;&gt;""),COLUMNS($Y259:AB259))),"")</f>
        <v/>
      </c>
      <c r="AC259" s="86" t="s">
        <v>37</v>
      </c>
      <c r="AD259" s="67">
        <f>IFERROR(IF(LEFT(AE259,4)*1&lt;2022,VLOOKUP(AC259,CRFs!$C$3:$D$10,2,FALSE),IF(LEFT(AE259,4)*1&gt;=2022,VLOOKUP(AC259,CRFs!$C$3:$J$10,2+MATCH(AE259,CRFs!$E$2:$J$2,0),FALSE))),0)</f>
        <v>0</v>
      </c>
      <c r="AE259" s="66" t="str">
        <f t="shared" si="55"/>
        <v/>
      </c>
      <c r="AF259" s="66" t="str">
        <f t="shared" si="56"/>
        <v/>
      </c>
      <c r="AG259" s="68">
        <f t="shared" si="57"/>
        <v>0</v>
      </c>
      <c r="AH259" s="119" t="str">
        <f t="shared" si="58"/>
        <v/>
      </c>
      <c r="AI259" s="74"/>
    </row>
    <row r="260" spans="2:35" ht="16.2" hidden="1" customHeight="1" x14ac:dyDescent="0.25">
      <c r="B260" s="85" t="s">
        <v>336</v>
      </c>
      <c r="C260" s="87"/>
      <c r="D260" s="88"/>
      <c r="E260" s="87"/>
      <c r="F260" s="86" t="s">
        <v>37</v>
      </c>
      <c r="G260" s="86" t="s">
        <v>37</v>
      </c>
      <c r="H260" s="86" t="s">
        <v>37</v>
      </c>
      <c r="I260" s="66" t="str">
        <f t="shared" si="48"/>
        <v/>
      </c>
      <c r="J260" s="66" t="str">
        <f t="shared" si="49"/>
        <v/>
      </c>
      <c r="K260" s="66" t="str">
        <f t="shared" si="50"/>
        <v/>
      </c>
      <c r="L260" s="66" t="str">
        <f t="shared" si="51"/>
        <v/>
      </c>
      <c r="M260" s="66" t="str">
        <f t="shared" si="52"/>
        <v/>
      </c>
      <c r="N260" s="66" t="str">
        <f t="shared" si="53"/>
        <v>Insufficient Information</v>
      </c>
      <c r="O260" s="66" t="str">
        <f>IF(OR(G260="",G260="Select One",M260=""),"Insufficient Information",IF(AND(OR(G260="Gas",G260="Oil"),M260&lt;&gt;"",M260&gt;=40),"Yes","No"))</f>
        <v>Insufficient Information</v>
      </c>
      <c r="P260" s="63" t="str">
        <f>IF(AND(J260&lt;&gt;"",J260&lt;=10),CRFs!$C$3,"")</f>
        <v/>
      </c>
      <c r="Q260" s="63" t="str">
        <f>IF(AND(J260&lt;&gt;"",J260&gt;=6,J260&lt;=15),CRFs!$C$4,"")</f>
        <v/>
      </c>
      <c r="R260" s="63" t="str">
        <f>IF(AND(J260&lt;&gt;"",J260&gt;=11,J260&lt;=20),CRFs!$C$5,"")</f>
        <v/>
      </c>
      <c r="S260" s="63" t="str">
        <f>IF(AND(J260&lt;&gt;"",J260&gt;=16,J260&lt;=25),CRFs!$C$6,"")</f>
        <v/>
      </c>
      <c r="T260" s="63" t="str">
        <f>IF(AND(J260&lt;&gt;"",J260&gt;=21),CRFs!$C$7,"")</f>
        <v/>
      </c>
      <c r="U260" s="63" t="str">
        <f>IF(AND(J260&lt;&gt;"",J260&gt;25),CRFs!$C$8,"")</f>
        <v/>
      </c>
      <c r="V260" s="63" t="str">
        <f>IF($N260="Yes",CRFs!$C$9,"")</f>
        <v/>
      </c>
      <c r="W260" s="63" t="str">
        <f>IF($O260="Yes",CRFs!$C$10,"")</f>
        <v/>
      </c>
      <c r="X260" s="63" t="s">
        <v>37</v>
      </c>
      <c r="Y260" s="63" t="str">
        <f>IFERROR(INDEX($P260:$W260,_xlfn.AGGREGATE(15,6,(COLUMN($P260:$W260)-COLUMN($P260)+1)/($P260:$W260&lt;&gt;""),COLUMNS($Y260:Y260))),"")</f>
        <v/>
      </c>
      <c r="Z260" s="63" t="str">
        <f>IFERROR(INDEX($P260:$W260,_xlfn.AGGREGATE(15,6,(COLUMN($P260:$W260)-COLUMN($P260)+1)/($P260:$W260&lt;&gt;""),COLUMNS($Y260:Z260))),"")</f>
        <v/>
      </c>
      <c r="AA260" s="63" t="str">
        <f>IFERROR(INDEX($P260:$W260,_xlfn.AGGREGATE(15,6,(COLUMN($P260:$W260)-COLUMN($P260)+1)/($P260:$W260&lt;&gt;""),COLUMNS($Y260:AA260))),"")</f>
        <v/>
      </c>
      <c r="AB260" s="63" t="str">
        <f>IFERROR(INDEX($P260:$W260,_xlfn.AGGREGATE(15,6,(COLUMN($P260:$W260)-COLUMN($P260)+1)/($P260:$W260&lt;&gt;""),COLUMNS($Y260:AB260))),"")</f>
        <v/>
      </c>
      <c r="AC260" s="86" t="s">
        <v>37</v>
      </c>
      <c r="AD260" s="67">
        <f>IFERROR(IF(LEFT(AE260,4)*1&lt;2022,VLOOKUP(AC260,CRFs!$C$3:$D$10,2,FALSE),IF(LEFT(AE260,4)*1&gt;=2022,VLOOKUP(AC260,CRFs!$C$3:$J$10,2+MATCH(AE260,CRFs!$E$2:$J$2,0),FALSE))),0)</f>
        <v>0</v>
      </c>
      <c r="AE260" s="66" t="str">
        <f t="shared" si="55"/>
        <v/>
      </c>
      <c r="AF260" s="66" t="str">
        <f t="shared" si="56"/>
        <v/>
      </c>
      <c r="AG260" s="68">
        <f t="shared" si="57"/>
        <v>0</v>
      </c>
      <c r="AH260" s="119" t="str">
        <f t="shared" si="58"/>
        <v/>
      </c>
      <c r="AI260" s="74"/>
    </row>
    <row r="261" spans="2:35" ht="16.2" hidden="1" customHeight="1" x14ac:dyDescent="0.25">
      <c r="B261" s="85" t="s">
        <v>337</v>
      </c>
      <c r="C261" s="87"/>
      <c r="D261" s="88"/>
      <c r="E261" s="87"/>
      <c r="F261" s="86" t="s">
        <v>37</v>
      </c>
      <c r="G261" s="86" t="s">
        <v>37</v>
      </c>
      <c r="H261" s="86" t="s">
        <v>37</v>
      </c>
      <c r="I261" s="66" t="str">
        <f t="shared" ref="I261:I310" si="59">IF(C261&lt;&gt;"",IF(MONTH(C261)&lt;6,CONCATENATE(YEAR(C261),"/",YEAR(C261)+1),IF(MONTH(C261)&gt;=6,CONCATENATE(YEAR(C261)+1,"/",YEAR(C261)+2))),"")</f>
        <v/>
      </c>
      <c r="J261" s="66" t="str">
        <f t="shared" ref="J261:J310" si="60">IFERROR(IF(AND(I261&lt;&gt;"",$C$6&lt;&gt;"",$C$6&lt;=DATE(LEFT(I261,4)*1,6,1)),MAX(ROUNDDOWN(YEARFRAC($C$6,DATE(LEFT(I261,4)*1,6,1),1),0),0),""),"")</f>
        <v/>
      </c>
      <c r="K261" s="66" t="str">
        <f t="shared" ref="K261:K310" si="61">IF(C261&lt;&gt;"",IF(MONTH(C261)&gt;=6,CONCATENATE(YEAR(C261),"/",YEAR(C261)+1),IF(MONTH(C261)&lt;6,CONCATENATE(YEAR(C261)-1,"/",YEAR(C261)))),"")</f>
        <v/>
      </c>
      <c r="L261" s="66" t="str">
        <f t="shared" ref="L261:L310" si="62">IFERROR(IF(AND(K261&lt;&gt;"",$C$6&lt;&gt;"",$C$6&lt;=DATE(LEFT(K261,4)*1,6,1)),MAX(ROUNDDOWN(YEARFRAC($C$6,DATE(LEFT(K261,4)*1,6,1),1),0),0),""),"")</f>
        <v/>
      </c>
      <c r="M261" s="66" t="str">
        <f t="shared" ref="M261:M310" si="63">IFERROR(IF(AND(E261&lt;&gt;"",$C$6&lt;&gt;"",$C$6&lt;=E261),MAX(ROUNDDOWN(YEARFRAC($C$6,E261,1),0),0),""),"")</f>
        <v/>
      </c>
      <c r="N261" s="66" t="str">
        <f t="shared" ref="N261:N310" si="64">IF(OR(F261="",F261="Select One",G261="",G261="Select One",L261="",D261="",$C$7="",H261="",H261="Select One",M261=""),"Insufficient Information",IF(OR(AND(F261="Yes",OR(G261="Coal",G261="Gas",G261="Oil"),L261&lt;&gt;"",L261&gt;=15,D261/$C$7/1000&gt;=200),AND(F261="Yes",G261="Coal",H261&lt;&gt;"RTO",H261&lt;&gt;"Select One",M261&lt;&gt;"",M261&gt;=50)),"Yes","No"))</f>
        <v>Insufficient Information</v>
      </c>
      <c r="O261" s="66" t="str">
        <f t="shared" ref="O261:O310" si="65">IF(OR(G261="",G261="Select One",M261=""),"Insufficient Information",IF(AND(OR(G261="Gas",G261="Oil"),M261&lt;&gt;"",M261&gt;=40),"Yes","No"))</f>
        <v>Insufficient Information</v>
      </c>
      <c r="P261" s="63" t="str">
        <f>IF(AND(J261&lt;&gt;"",J261&lt;=10),CRFs!$C$3,"")</f>
        <v/>
      </c>
      <c r="Q261" s="63" t="str">
        <f>IF(AND(J261&lt;&gt;"",J261&gt;=6,J261&lt;=15),CRFs!$C$4,"")</f>
        <v/>
      </c>
      <c r="R261" s="63" t="str">
        <f>IF(AND(J261&lt;&gt;"",J261&gt;=11,J261&lt;=20),CRFs!$C$5,"")</f>
        <v/>
      </c>
      <c r="S261" s="63" t="str">
        <f>IF(AND(J261&lt;&gt;"",J261&gt;=16,J261&lt;=25),CRFs!$C$6,"")</f>
        <v/>
      </c>
      <c r="T261" s="63" t="str">
        <f>IF(AND(J261&lt;&gt;"",J261&gt;=21),CRFs!$C$7,"")</f>
        <v/>
      </c>
      <c r="U261" s="63" t="str">
        <f>IF(AND(J261&lt;&gt;"",J261&gt;25),CRFs!$C$8,"")</f>
        <v/>
      </c>
      <c r="V261" s="63" t="str">
        <f>IF($N261="Yes",CRFs!$C$9,"")</f>
        <v/>
      </c>
      <c r="W261" s="63" t="str">
        <f>IF($O261="Yes",CRFs!$C$10,"")</f>
        <v/>
      </c>
      <c r="X261" s="63" t="s">
        <v>37</v>
      </c>
      <c r="Y261" s="63" t="str">
        <f>IFERROR(INDEX($P261:$W261,_xlfn.AGGREGATE(15,6,(COLUMN($P261:$W261)-COLUMN($P261)+1)/($P261:$W261&lt;&gt;""),COLUMNS($Y261:Y261))),"")</f>
        <v/>
      </c>
      <c r="Z261" s="63" t="str">
        <f>IFERROR(INDEX($P261:$W261,_xlfn.AGGREGATE(15,6,(COLUMN($P261:$W261)-COLUMN($P261)+1)/($P261:$W261&lt;&gt;""),COLUMNS($Y261:Z261))),"")</f>
        <v/>
      </c>
      <c r="AA261" s="63" t="str">
        <f>IFERROR(INDEX($P261:$W261,_xlfn.AGGREGATE(15,6,(COLUMN($P261:$W261)-COLUMN($P261)+1)/($P261:$W261&lt;&gt;""),COLUMNS($Y261:AA261))),"")</f>
        <v/>
      </c>
      <c r="AB261" s="63" t="str">
        <f>IFERROR(INDEX($P261:$W261,_xlfn.AGGREGATE(15,6,(COLUMN($P261:$W261)-COLUMN($P261)+1)/($P261:$W261&lt;&gt;""),COLUMNS($Y261:AB261))),"")</f>
        <v/>
      </c>
      <c r="AC261" s="86" t="s">
        <v>37</v>
      </c>
      <c r="AD261" s="67">
        <f>IFERROR(IF(LEFT(AE261,4)*1&lt;2022,VLOOKUP(AC261,CRFs!$C$3:$D$10,2,FALSE),IF(LEFT(AE261,4)*1&gt;=2022,VLOOKUP(AC261,CRFs!$C$3:$J$10,2+MATCH(AE261,CRFs!$E$2:$J$2,0),FALSE))),0)</f>
        <v>0</v>
      </c>
      <c r="AE261" s="66" t="str">
        <f t="shared" ref="AE261:AE310" si="66">IF(OR(AC261="Select One",AC261="",C261=""),"",IF(OR(AND(AC261&lt;&gt;4,MONTH(C261)&lt;6),AND(AC261=4,MONTH(C261)&gt;=6)),CONCATENATE(YEAR(C261),"/",YEAR(C261)+1),IF(AND(AC261&lt;&gt;4,MONTH(C261)&gt;=6),CONCATENATE(YEAR(C261)+1,"/",YEAR(C261)+2),IF(AND(AC261=4,MONTH(C261)&lt;6),CONCATENATE(YEAR(C261)-1,"/",YEAR(C261))))))</f>
        <v/>
      </c>
      <c r="AF261" s="66" t="str">
        <f t="shared" ref="AF261:AF310" si="67">IF(AE261&lt;&gt;"",CONCATENATE(LEFT(AE261,4)+AC261-1,"/",CONCATENATE(LEFT(AE261,4)+AC261)),"")</f>
        <v/>
      </c>
      <c r="AG261" s="68">
        <f t="shared" ref="AG261:AG310" si="68">IF(AND(LEFT($C$3,4)&gt;=LEFT(AE261,4),LEFT($C$3,4)&lt;=LEFT(AF261,4)),D261,0)</f>
        <v>0</v>
      </c>
      <c r="AH261" s="119" t="str">
        <f t="shared" ref="AH261:AH310" si="69">IF(AND(ISERROR(MATCH(AC261,Y261:AB261,0)),AC261&lt;&gt;"Select One"),"Check Remaining Life of Plant","")</f>
        <v/>
      </c>
      <c r="AI261" s="74"/>
    </row>
    <row r="262" spans="2:35" ht="16.2" hidden="1" customHeight="1" x14ac:dyDescent="0.25">
      <c r="B262" s="85" t="s">
        <v>338</v>
      </c>
      <c r="C262" s="87"/>
      <c r="D262" s="88"/>
      <c r="E262" s="87"/>
      <c r="F262" s="86" t="s">
        <v>37</v>
      </c>
      <c r="G262" s="86" t="s">
        <v>37</v>
      </c>
      <c r="H262" s="86" t="s">
        <v>37</v>
      </c>
      <c r="I262" s="66" t="str">
        <f t="shared" si="59"/>
        <v/>
      </c>
      <c r="J262" s="66" t="str">
        <f t="shared" si="60"/>
        <v/>
      </c>
      <c r="K262" s="66" t="str">
        <f t="shared" si="61"/>
        <v/>
      </c>
      <c r="L262" s="66" t="str">
        <f t="shared" si="62"/>
        <v/>
      </c>
      <c r="M262" s="66" t="str">
        <f t="shared" si="63"/>
        <v/>
      </c>
      <c r="N262" s="66" t="str">
        <f t="shared" si="64"/>
        <v>Insufficient Information</v>
      </c>
      <c r="O262" s="66" t="str">
        <f t="shared" si="65"/>
        <v>Insufficient Information</v>
      </c>
      <c r="P262" s="63" t="str">
        <f>IF(AND(J262&lt;&gt;"",J262&lt;=10),CRFs!$C$3,"")</f>
        <v/>
      </c>
      <c r="Q262" s="63" t="str">
        <f>IF(AND(J262&lt;&gt;"",J262&gt;=6,J262&lt;=15),CRFs!$C$4,"")</f>
        <v/>
      </c>
      <c r="R262" s="63" t="str">
        <f>IF(AND(J262&lt;&gt;"",J262&gt;=11,J262&lt;=20),CRFs!$C$5,"")</f>
        <v/>
      </c>
      <c r="S262" s="63" t="str">
        <f>IF(AND(J262&lt;&gt;"",J262&gt;=16,J262&lt;=25),CRFs!$C$6,"")</f>
        <v/>
      </c>
      <c r="T262" s="63" t="str">
        <f>IF(AND(J262&lt;&gt;"",J262&gt;=21),CRFs!$C$7,"")</f>
        <v/>
      </c>
      <c r="U262" s="63" t="str">
        <f>IF(AND(J262&lt;&gt;"",J262&gt;25),CRFs!$C$8,"")</f>
        <v/>
      </c>
      <c r="V262" s="63" t="str">
        <f>IF($N262="Yes",CRFs!$C$9,"")</f>
        <v/>
      </c>
      <c r="W262" s="63" t="str">
        <f>IF($O262="Yes",CRFs!$C$10,"")</f>
        <v/>
      </c>
      <c r="X262" s="63" t="s">
        <v>37</v>
      </c>
      <c r="Y262" s="63" t="str">
        <f>IFERROR(INDEX($P262:$W262,_xlfn.AGGREGATE(15,6,(COLUMN($P262:$W262)-COLUMN($P262)+1)/($P262:$W262&lt;&gt;""),COLUMNS($Y262:Y262))),"")</f>
        <v/>
      </c>
      <c r="Z262" s="63" t="str">
        <f>IFERROR(INDEX($P262:$W262,_xlfn.AGGREGATE(15,6,(COLUMN($P262:$W262)-COLUMN($P262)+1)/($P262:$W262&lt;&gt;""),COLUMNS($Y262:Z262))),"")</f>
        <v/>
      </c>
      <c r="AA262" s="63" t="str">
        <f>IFERROR(INDEX($P262:$W262,_xlfn.AGGREGATE(15,6,(COLUMN($P262:$W262)-COLUMN($P262)+1)/($P262:$W262&lt;&gt;""),COLUMNS($Y262:AA262))),"")</f>
        <v/>
      </c>
      <c r="AB262" s="63" t="str">
        <f>IFERROR(INDEX($P262:$W262,_xlfn.AGGREGATE(15,6,(COLUMN($P262:$W262)-COLUMN($P262)+1)/($P262:$W262&lt;&gt;""),COLUMNS($Y262:AB262))),"")</f>
        <v/>
      </c>
      <c r="AC262" s="86" t="s">
        <v>37</v>
      </c>
      <c r="AD262" s="67">
        <f>IFERROR(IF(LEFT(AE262,4)*1&lt;2022,VLOOKUP(AC262,CRFs!$C$3:$D$10,2,FALSE),IF(LEFT(AE262,4)*1&gt;=2022,VLOOKUP(AC262,CRFs!$C$3:$J$10,2+MATCH(AE262,CRFs!$E$2:$J$2,0),FALSE))),0)</f>
        <v>0</v>
      </c>
      <c r="AE262" s="66" t="str">
        <f t="shared" si="66"/>
        <v/>
      </c>
      <c r="AF262" s="66" t="str">
        <f t="shared" si="67"/>
        <v/>
      </c>
      <c r="AG262" s="68">
        <f t="shared" si="68"/>
        <v>0</v>
      </c>
      <c r="AH262" s="119" t="str">
        <f t="shared" si="69"/>
        <v/>
      </c>
      <c r="AI262" s="74"/>
    </row>
    <row r="263" spans="2:35" ht="16.2" hidden="1" customHeight="1" x14ac:dyDescent="0.25">
      <c r="B263" s="85" t="s">
        <v>339</v>
      </c>
      <c r="C263" s="87"/>
      <c r="D263" s="88"/>
      <c r="E263" s="87"/>
      <c r="F263" s="86" t="s">
        <v>37</v>
      </c>
      <c r="G263" s="86" t="s">
        <v>37</v>
      </c>
      <c r="H263" s="86" t="s">
        <v>37</v>
      </c>
      <c r="I263" s="66" t="str">
        <f t="shared" si="59"/>
        <v/>
      </c>
      <c r="J263" s="66" t="str">
        <f t="shared" si="60"/>
        <v/>
      </c>
      <c r="K263" s="66" t="str">
        <f t="shared" si="61"/>
        <v/>
      </c>
      <c r="L263" s="66" t="str">
        <f t="shared" si="62"/>
        <v/>
      </c>
      <c r="M263" s="66" t="str">
        <f t="shared" si="63"/>
        <v/>
      </c>
      <c r="N263" s="66" t="str">
        <f t="shared" si="64"/>
        <v>Insufficient Information</v>
      </c>
      <c r="O263" s="66" t="str">
        <f t="shared" si="65"/>
        <v>Insufficient Information</v>
      </c>
      <c r="P263" s="63" t="str">
        <f>IF(AND(J263&lt;&gt;"",J263&lt;=10),CRFs!$C$3,"")</f>
        <v/>
      </c>
      <c r="Q263" s="63" t="str">
        <f>IF(AND(J263&lt;&gt;"",J263&gt;=6,J263&lt;=15),CRFs!$C$4,"")</f>
        <v/>
      </c>
      <c r="R263" s="63" t="str">
        <f>IF(AND(J263&lt;&gt;"",J263&gt;=11,J263&lt;=20),CRFs!$C$5,"")</f>
        <v/>
      </c>
      <c r="S263" s="63" t="str">
        <f>IF(AND(J263&lt;&gt;"",J263&gt;=16,J263&lt;=25),CRFs!$C$6,"")</f>
        <v/>
      </c>
      <c r="T263" s="63" t="str">
        <f>IF(AND(J263&lt;&gt;"",J263&gt;=21),CRFs!$C$7,"")</f>
        <v/>
      </c>
      <c r="U263" s="63" t="str">
        <f>IF(AND(J263&lt;&gt;"",J263&gt;25),CRFs!$C$8,"")</f>
        <v/>
      </c>
      <c r="V263" s="63" t="str">
        <f>IF($N263="Yes",CRFs!$C$9,"")</f>
        <v/>
      </c>
      <c r="W263" s="63" t="str">
        <f>IF($O263="Yes",CRFs!$C$10,"")</f>
        <v/>
      </c>
      <c r="X263" s="63" t="s">
        <v>37</v>
      </c>
      <c r="Y263" s="63" t="str">
        <f>IFERROR(INDEX($P263:$W263,_xlfn.AGGREGATE(15,6,(COLUMN($P263:$W263)-COLUMN($P263)+1)/($P263:$W263&lt;&gt;""),COLUMNS($Y263:Y263))),"")</f>
        <v/>
      </c>
      <c r="Z263" s="63" t="str">
        <f>IFERROR(INDEX($P263:$W263,_xlfn.AGGREGATE(15,6,(COLUMN($P263:$W263)-COLUMN($P263)+1)/($P263:$W263&lt;&gt;""),COLUMNS($Y263:Z263))),"")</f>
        <v/>
      </c>
      <c r="AA263" s="63" t="str">
        <f>IFERROR(INDEX($P263:$W263,_xlfn.AGGREGATE(15,6,(COLUMN($P263:$W263)-COLUMN($P263)+1)/($P263:$W263&lt;&gt;""),COLUMNS($Y263:AA263))),"")</f>
        <v/>
      </c>
      <c r="AB263" s="63" t="str">
        <f>IFERROR(INDEX($P263:$W263,_xlfn.AGGREGATE(15,6,(COLUMN($P263:$W263)-COLUMN($P263)+1)/($P263:$W263&lt;&gt;""),COLUMNS($Y263:AB263))),"")</f>
        <v/>
      </c>
      <c r="AC263" s="86" t="s">
        <v>37</v>
      </c>
      <c r="AD263" s="67">
        <f>IFERROR(IF(LEFT(AE263,4)*1&lt;2022,VLOOKUP(AC263,CRFs!$C$3:$D$10,2,FALSE),IF(LEFT(AE263,4)*1&gt;=2022,VLOOKUP(AC263,CRFs!$C$3:$J$10,2+MATCH(AE263,CRFs!$E$2:$J$2,0),FALSE))),0)</f>
        <v>0</v>
      </c>
      <c r="AE263" s="66" t="str">
        <f t="shared" si="66"/>
        <v/>
      </c>
      <c r="AF263" s="66" t="str">
        <f t="shared" si="67"/>
        <v/>
      </c>
      <c r="AG263" s="68">
        <f t="shared" si="68"/>
        <v>0</v>
      </c>
      <c r="AH263" s="119" t="str">
        <f t="shared" si="69"/>
        <v/>
      </c>
      <c r="AI263" s="74"/>
    </row>
    <row r="264" spans="2:35" ht="16.2" hidden="1" customHeight="1" x14ac:dyDescent="0.25">
      <c r="B264" s="85" t="s">
        <v>340</v>
      </c>
      <c r="C264" s="87"/>
      <c r="D264" s="88"/>
      <c r="E264" s="87"/>
      <c r="F264" s="86" t="s">
        <v>37</v>
      </c>
      <c r="G264" s="86" t="s">
        <v>37</v>
      </c>
      <c r="H264" s="86" t="s">
        <v>37</v>
      </c>
      <c r="I264" s="66" t="str">
        <f t="shared" si="59"/>
        <v/>
      </c>
      <c r="J264" s="66" t="str">
        <f t="shared" si="60"/>
        <v/>
      </c>
      <c r="K264" s="66" t="str">
        <f t="shared" si="61"/>
        <v/>
      </c>
      <c r="L264" s="66" t="str">
        <f t="shared" si="62"/>
        <v/>
      </c>
      <c r="M264" s="66" t="str">
        <f t="shared" si="63"/>
        <v/>
      </c>
      <c r="N264" s="66" t="str">
        <f t="shared" si="64"/>
        <v>Insufficient Information</v>
      </c>
      <c r="O264" s="66" t="str">
        <f t="shared" si="65"/>
        <v>Insufficient Information</v>
      </c>
      <c r="P264" s="63" t="str">
        <f>IF(AND(J264&lt;&gt;"",J264&lt;=10),CRFs!$C$3,"")</f>
        <v/>
      </c>
      <c r="Q264" s="63" t="str">
        <f>IF(AND(J264&lt;&gt;"",J264&gt;=6,J264&lt;=15),CRFs!$C$4,"")</f>
        <v/>
      </c>
      <c r="R264" s="63" t="str">
        <f>IF(AND(J264&lt;&gt;"",J264&gt;=11,J264&lt;=20),CRFs!$C$5,"")</f>
        <v/>
      </c>
      <c r="S264" s="63" t="str">
        <f>IF(AND(J264&lt;&gt;"",J264&gt;=16,J264&lt;=25),CRFs!$C$6,"")</f>
        <v/>
      </c>
      <c r="T264" s="63" t="str">
        <f>IF(AND(J264&lt;&gt;"",J264&gt;=21),CRFs!$C$7,"")</f>
        <v/>
      </c>
      <c r="U264" s="63" t="str">
        <f>IF(AND(J264&lt;&gt;"",J264&gt;25),CRFs!$C$8,"")</f>
        <v/>
      </c>
      <c r="V264" s="63" t="str">
        <f>IF($N264="Yes",CRFs!$C$9,"")</f>
        <v/>
      </c>
      <c r="W264" s="63" t="str">
        <f>IF($O264="Yes",CRFs!$C$10,"")</f>
        <v/>
      </c>
      <c r="X264" s="63" t="s">
        <v>37</v>
      </c>
      <c r="Y264" s="63" t="str">
        <f>IFERROR(INDEX($P264:$W264,_xlfn.AGGREGATE(15,6,(COLUMN($P264:$W264)-COLUMN($P264)+1)/($P264:$W264&lt;&gt;""),COLUMNS($Y264:Y264))),"")</f>
        <v/>
      </c>
      <c r="Z264" s="63" t="str">
        <f>IFERROR(INDEX($P264:$W264,_xlfn.AGGREGATE(15,6,(COLUMN($P264:$W264)-COLUMN($P264)+1)/($P264:$W264&lt;&gt;""),COLUMNS($Y264:Z264))),"")</f>
        <v/>
      </c>
      <c r="AA264" s="63" t="str">
        <f>IFERROR(INDEX($P264:$W264,_xlfn.AGGREGATE(15,6,(COLUMN($P264:$W264)-COLUMN($P264)+1)/($P264:$W264&lt;&gt;""),COLUMNS($Y264:AA264))),"")</f>
        <v/>
      </c>
      <c r="AB264" s="63" t="str">
        <f>IFERROR(INDEX($P264:$W264,_xlfn.AGGREGATE(15,6,(COLUMN($P264:$W264)-COLUMN($P264)+1)/($P264:$W264&lt;&gt;""),COLUMNS($Y264:AB264))),"")</f>
        <v/>
      </c>
      <c r="AC264" s="86" t="s">
        <v>37</v>
      </c>
      <c r="AD264" s="67">
        <f>IFERROR(IF(LEFT(AE264,4)*1&lt;2022,VLOOKUP(AC264,CRFs!$C$3:$D$10,2,FALSE),IF(LEFT(AE264,4)*1&gt;=2022,VLOOKUP(AC264,CRFs!$C$3:$J$10,2+MATCH(AE264,CRFs!$E$2:$J$2,0),FALSE))),0)</f>
        <v>0</v>
      </c>
      <c r="AE264" s="66" t="str">
        <f t="shared" si="66"/>
        <v/>
      </c>
      <c r="AF264" s="66" t="str">
        <f t="shared" si="67"/>
        <v/>
      </c>
      <c r="AG264" s="68">
        <f t="shared" si="68"/>
        <v>0</v>
      </c>
      <c r="AH264" s="119" t="str">
        <f t="shared" si="69"/>
        <v/>
      </c>
      <c r="AI264" s="74"/>
    </row>
    <row r="265" spans="2:35" ht="16.2" hidden="1" customHeight="1" x14ac:dyDescent="0.25">
      <c r="B265" s="85" t="s">
        <v>341</v>
      </c>
      <c r="C265" s="87"/>
      <c r="D265" s="88"/>
      <c r="E265" s="87"/>
      <c r="F265" s="86" t="s">
        <v>37</v>
      </c>
      <c r="G265" s="86" t="s">
        <v>37</v>
      </c>
      <c r="H265" s="86" t="s">
        <v>37</v>
      </c>
      <c r="I265" s="66" t="str">
        <f t="shared" si="59"/>
        <v/>
      </c>
      <c r="J265" s="66" t="str">
        <f t="shared" si="60"/>
        <v/>
      </c>
      <c r="K265" s="66" t="str">
        <f t="shared" si="61"/>
        <v/>
      </c>
      <c r="L265" s="66" t="str">
        <f t="shared" si="62"/>
        <v/>
      </c>
      <c r="M265" s="66" t="str">
        <f t="shared" si="63"/>
        <v/>
      </c>
      <c r="N265" s="66" t="str">
        <f t="shared" si="64"/>
        <v>Insufficient Information</v>
      </c>
      <c r="O265" s="66" t="str">
        <f t="shared" si="65"/>
        <v>Insufficient Information</v>
      </c>
      <c r="P265" s="63" t="str">
        <f>IF(AND(J265&lt;&gt;"",J265&lt;=10),CRFs!$C$3,"")</f>
        <v/>
      </c>
      <c r="Q265" s="63" t="str">
        <f>IF(AND(J265&lt;&gt;"",J265&gt;=6,J265&lt;=15),CRFs!$C$4,"")</f>
        <v/>
      </c>
      <c r="R265" s="63" t="str">
        <f>IF(AND(J265&lt;&gt;"",J265&gt;=11,J265&lt;=20),CRFs!$C$5,"")</f>
        <v/>
      </c>
      <c r="S265" s="63" t="str">
        <f>IF(AND(J265&lt;&gt;"",J265&gt;=16,J265&lt;=25),CRFs!$C$6,"")</f>
        <v/>
      </c>
      <c r="T265" s="63" t="str">
        <f>IF(AND(J265&lt;&gt;"",J265&gt;=21),CRFs!$C$7,"")</f>
        <v/>
      </c>
      <c r="U265" s="63" t="str">
        <f>IF(AND(J265&lt;&gt;"",J265&gt;25),CRFs!$C$8,"")</f>
        <v/>
      </c>
      <c r="V265" s="63" t="str">
        <f>IF($N265="Yes",CRFs!$C$9,"")</f>
        <v/>
      </c>
      <c r="W265" s="63" t="str">
        <f>IF($O265="Yes",CRFs!$C$10,"")</f>
        <v/>
      </c>
      <c r="X265" s="63" t="s">
        <v>37</v>
      </c>
      <c r="Y265" s="63" t="str">
        <f>IFERROR(INDEX($P265:$W265,_xlfn.AGGREGATE(15,6,(COLUMN($P265:$W265)-COLUMN($P265)+1)/($P265:$W265&lt;&gt;""),COLUMNS($Y265:Y265))),"")</f>
        <v/>
      </c>
      <c r="Z265" s="63" t="str">
        <f>IFERROR(INDEX($P265:$W265,_xlfn.AGGREGATE(15,6,(COLUMN($P265:$W265)-COLUMN($P265)+1)/($P265:$W265&lt;&gt;""),COLUMNS($Y265:Z265))),"")</f>
        <v/>
      </c>
      <c r="AA265" s="63" t="str">
        <f>IFERROR(INDEX($P265:$W265,_xlfn.AGGREGATE(15,6,(COLUMN($P265:$W265)-COLUMN($P265)+1)/($P265:$W265&lt;&gt;""),COLUMNS($Y265:AA265))),"")</f>
        <v/>
      </c>
      <c r="AB265" s="63" t="str">
        <f>IFERROR(INDEX($P265:$W265,_xlfn.AGGREGATE(15,6,(COLUMN($P265:$W265)-COLUMN($P265)+1)/($P265:$W265&lt;&gt;""),COLUMNS($Y265:AB265))),"")</f>
        <v/>
      </c>
      <c r="AC265" s="86" t="s">
        <v>37</v>
      </c>
      <c r="AD265" s="67">
        <f>IFERROR(IF(LEFT(AE265,4)*1&lt;2022,VLOOKUP(AC265,CRFs!$C$3:$D$10,2,FALSE),IF(LEFT(AE265,4)*1&gt;=2022,VLOOKUP(AC265,CRFs!$C$3:$J$10,2+MATCH(AE265,CRFs!$E$2:$J$2,0),FALSE))),0)</f>
        <v>0</v>
      </c>
      <c r="AE265" s="66" t="str">
        <f t="shared" si="66"/>
        <v/>
      </c>
      <c r="AF265" s="66" t="str">
        <f t="shared" si="67"/>
        <v/>
      </c>
      <c r="AG265" s="68">
        <f t="shared" si="68"/>
        <v>0</v>
      </c>
      <c r="AH265" s="119" t="str">
        <f t="shared" si="69"/>
        <v/>
      </c>
      <c r="AI265" s="74"/>
    </row>
    <row r="266" spans="2:35" ht="16.2" hidden="1" customHeight="1" x14ac:dyDescent="0.25">
      <c r="B266" s="85" t="s">
        <v>342</v>
      </c>
      <c r="C266" s="87"/>
      <c r="D266" s="88"/>
      <c r="E266" s="87"/>
      <c r="F266" s="86" t="s">
        <v>37</v>
      </c>
      <c r="G266" s="86" t="s">
        <v>37</v>
      </c>
      <c r="H266" s="86" t="s">
        <v>37</v>
      </c>
      <c r="I266" s="66" t="str">
        <f t="shared" si="59"/>
        <v/>
      </c>
      <c r="J266" s="66" t="str">
        <f t="shared" si="60"/>
        <v/>
      </c>
      <c r="K266" s="66" t="str">
        <f t="shared" si="61"/>
        <v/>
      </c>
      <c r="L266" s="66" t="str">
        <f t="shared" si="62"/>
        <v/>
      </c>
      <c r="M266" s="66" t="str">
        <f t="shared" si="63"/>
        <v/>
      </c>
      <c r="N266" s="66" t="str">
        <f t="shared" si="64"/>
        <v>Insufficient Information</v>
      </c>
      <c r="O266" s="66" t="str">
        <f t="shared" si="65"/>
        <v>Insufficient Information</v>
      </c>
      <c r="P266" s="63" t="str">
        <f>IF(AND(J266&lt;&gt;"",J266&lt;=10),CRFs!$C$3,"")</f>
        <v/>
      </c>
      <c r="Q266" s="63" t="str">
        <f>IF(AND(J266&lt;&gt;"",J266&gt;=6,J266&lt;=15),CRFs!$C$4,"")</f>
        <v/>
      </c>
      <c r="R266" s="63" t="str">
        <f>IF(AND(J266&lt;&gt;"",J266&gt;=11,J266&lt;=20),CRFs!$C$5,"")</f>
        <v/>
      </c>
      <c r="S266" s="63" t="str">
        <f>IF(AND(J266&lt;&gt;"",J266&gt;=16,J266&lt;=25),CRFs!$C$6,"")</f>
        <v/>
      </c>
      <c r="T266" s="63" t="str">
        <f>IF(AND(J266&lt;&gt;"",J266&gt;=21),CRFs!$C$7,"")</f>
        <v/>
      </c>
      <c r="U266" s="63" t="str">
        <f>IF(AND(J266&lt;&gt;"",J266&gt;25),CRFs!$C$8,"")</f>
        <v/>
      </c>
      <c r="V266" s="63" t="str">
        <f>IF($N266="Yes",CRFs!$C$9,"")</f>
        <v/>
      </c>
      <c r="W266" s="63" t="str">
        <f>IF($O266="Yes",CRFs!$C$10,"")</f>
        <v/>
      </c>
      <c r="X266" s="63" t="s">
        <v>37</v>
      </c>
      <c r="Y266" s="63" t="str">
        <f>IFERROR(INDEX($P266:$W266,_xlfn.AGGREGATE(15,6,(COLUMN($P266:$W266)-COLUMN($P266)+1)/($P266:$W266&lt;&gt;""),COLUMNS($Y266:Y266))),"")</f>
        <v/>
      </c>
      <c r="Z266" s="63" t="str">
        <f>IFERROR(INDEX($P266:$W266,_xlfn.AGGREGATE(15,6,(COLUMN($P266:$W266)-COLUMN($P266)+1)/($P266:$W266&lt;&gt;""),COLUMNS($Y266:Z266))),"")</f>
        <v/>
      </c>
      <c r="AA266" s="63" t="str">
        <f>IFERROR(INDEX($P266:$W266,_xlfn.AGGREGATE(15,6,(COLUMN($P266:$W266)-COLUMN($P266)+1)/($P266:$W266&lt;&gt;""),COLUMNS($Y266:AA266))),"")</f>
        <v/>
      </c>
      <c r="AB266" s="63" t="str">
        <f>IFERROR(INDEX($P266:$W266,_xlfn.AGGREGATE(15,6,(COLUMN($P266:$W266)-COLUMN($P266)+1)/($P266:$W266&lt;&gt;""),COLUMNS($Y266:AB266))),"")</f>
        <v/>
      </c>
      <c r="AC266" s="86" t="s">
        <v>37</v>
      </c>
      <c r="AD266" s="67">
        <f>IFERROR(IF(LEFT(AE266,4)*1&lt;2022,VLOOKUP(AC266,CRFs!$C$3:$D$10,2,FALSE),IF(LEFT(AE266,4)*1&gt;=2022,VLOOKUP(AC266,CRFs!$C$3:$J$10,2+MATCH(AE266,CRFs!$E$2:$J$2,0),FALSE))),0)</f>
        <v>0</v>
      </c>
      <c r="AE266" s="66" t="str">
        <f t="shared" si="66"/>
        <v/>
      </c>
      <c r="AF266" s="66" t="str">
        <f t="shared" si="67"/>
        <v/>
      </c>
      <c r="AG266" s="68">
        <f t="shared" si="68"/>
        <v>0</v>
      </c>
      <c r="AH266" s="119" t="str">
        <f t="shared" si="69"/>
        <v/>
      </c>
      <c r="AI266" s="74"/>
    </row>
    <row r="267" spans="2:35" ht="16.2" hidden="1" customHeight="1" x14ac:dyDescent="0.25">
      <c r="B267" s="85" t="s">
        <v>343</v>
      </c>
      <c r="C267" s="87"/>
      <c r="D267" s="88"/>
      <c r="E267" s="87"/>
      <c r="F267" s="86" t="s">
        <v>37</v>
      </c>
      <c r="G267" s="86" t="s">
        <v>37</v>
      </c>
      <c r="H267" s="86" t="s">
        <v>37</v>
      </c>
      <c r="I267" s="66" t="str">
        <f t="shared" si="59"/>
        <v/>
      </c>
      <c r="J267" s="66" t="str">
        <f t="shared" si="60"/>
        <v/>
      </c>
      <c r="K267" s="66" t="str">
        <f t="shared" si="61"/>
        <v/>
      </c>
      <c r="L267" s="66" t="str">
        <f t="shared" si="62"/>
        <v/>
      </c>
      <c r="M267" s="66" t="str">
        <f t="shared" si="63"/>
        <v/>
      </c>
      <c r="N267" s="66" t="str">
        <f t="shared" si="64"/>
        <v>Insufficient Information</v>
      </c>
      <c r="O267" s="66" t="str">
        <f t="shared" si="65"/>
        <v>Insufficient Information</v>
      </c>
      <c r="P267" s="63" t="str">
        <f>IF(AND(J267&lt;&gt;"",J267&lt;=10),CRFs!$C$3,"")</f>
        <v/>
      </c>
      <c r="Q267" s="63" t="str">
        <f>IF(AND(J267&lt;&gt;"",J267&gt;=6,J267&lt;=15),CRFs!$C$4,"")</f>
        <v/>
      </c>
      <c r="R267" s="63" t="str">
        <f>IF(AND(J267&lt;&gt;"",J267&gt;=11,J267&lt;=20),CRFs!$C$5,"")</f>
        <v/>
      </c>
      <c r="S267" s="63" t="str">
        <f>IF(AND(J267&lt;&gt;"",J267&gt;=16,J267&lt;=25),CRFs!$C$6,"")</f>
        <v/>
      </c>
      <c r="T267" s="63" t="str">
        <f>IF(AND(J267&lt;&gt;"",J267&gt;=21),CRFs!$C$7,"")</f>
        <v/>
      </c>
      <c r="U267" s="63" t="str">
        <f>IF(AND(J267&lt;&gt;"",J267&gt;25),CRFs!$C$8,"")</f>
        <v/>
      </c>
      <c r="V267" s="63" t="str">
        <f>IF($N267="Yes",CRFs!$C$9,"")</f>
        <v/>
      </c>
      <c r="W267" s="63" t="str">
        <f>IF($O267="Yes",CRFs!$C$10,"")</f>
        <v/>
      </c>
      <c r="X267" s="63" t="s">
        <v>37</v>
      </c>
      <c r="Y267" s="63" t="str">
        <f>IFERROR(INDEX($P267:$W267,_xlfn.AGGREGATE(15,6,(COLUMN($P267:$W267)-COLUMN($P267)+1)/($P267:$W267&lt;&gt;""),COLUMNS($Y267:Y267))),"")</f>
        <v/>
      </c>
      <c r="Z267" s="63" t="str">
        <f>IFERROR(INDEX($P267:$W267,_xlfn.AGGREGATE(15,6,(COLUMN($P267:$W267)-COLUMN($P267)+1)/($P267:$W267&lt;&gt;""),COLUMNS($Y267:Z267))),"")</f>
        <v/>
      </c>
      <c r="AA267" s="63" t="str">
        <f>IFERROR(INDEX($P267:$W267,_xlfn.AGGREGATE(15,6,(COLUMN($P267:$W267)-COLUMN($P267)+1)/($P267:$W267&lt;&gt;""),COLUMNS($Y267:AA267))),"")</f>
        <v/>
      </c>
      <c r="AB267" s="63" t="str">
        <f>IFERROR(INDEX($P267:$W267,_xlfn.AGGREGATE(15,6,(COLUMN($P267:$W267)-COLUMN($P267)+1)/($P267:$W267&lt;&gt;""),COLUMNS($Y267:AB267))),"")</f>
        <v/>
      </c>
      <c r="AC267" s="86" t="s">
        <v>37</v>
      </c>
      <c r="AD267" s="67">
        <f>IFERROR(IF(LEFT(AE267,4)*1&lt;2022,VLOOKUP(AC267,CRFs!$C$3:$D$10,2,FALSE),IF(LEFT(AE267,4)*1&gt;=2022,VLOOKUP(AC267,CRFs!$C$3:$J$10,2+MATCH(AE267,CRFs!$E$2:$J$2,0),FALSE))),0)</f>
        <v>0</v>
      </c>
      <c r="AE267" s="66" t="str">
        <f t="shared" si="66"/>
        <v/>
      </c>
      <c r="AF267" s="66" t="str">
        <f t="shared" si="67"/>
        <v/>
      </c>
      <c r="AG267" s="68">
        <f t="shared" si="68"/>
        <v>0</v>
      </c>
      <c r="AH267" s="119" t="str">
        <f t="shared" si="69"/>
        <v/>
      </c>
      <c r="AI267" s="74"/>
    </row>
    <row r="268" spans="2:35" ht="16.2" hidden="1" customHeight="1" x14ac:dyDescent="0.25">
      <c r="B268" s="85" t="s">
        <v>344</v>
      </c>
      <c r="C268" s="87"/>
      <c r="D268" s="88"/>
      <c r="E268" s="87"/>
      <c r="F268" s="86" t="s">
        <v>37</v>
      </c>
      <c r="G268" s="86" t="s">
        <v>37</v>
      </c>
      <c r="H268" s="86" t="s">
        <v>37</v>
      </c>
      <c r="I268" s="66" t="str">
        <f t="shared" si="59"/>
        <v/>
      </c>
      <c r="J268" s="66" t="str">
        <f t="shared" si="60"/>
        <v/>
      </c>
      <c r="K268" s="66" t="str">
        <f t="shared" si="61"/>
        <v/>
      </c>
      <c r="L268" s="66" t="str">
        <f t="shared" si="62"/>
        <v/>
      </c>
      <c r="M268" s="66" t="str">
        <f t="shared" si="63"/>
        <v/>
      </c>
      <c r="N268" s="66" t="str">
        <f t="shared" si="64"/>
        <v>Insufficient Information</v>
      </c>
      <c r="O268" s="66" t="str">
        <f t="shared" si="65"/>
        <v>Insufficient Information</v>
      </c>
      <c r="P268" s="63" t="str">
        <f>IF(AND(J268&lt;&gt;"",J268&lt;=10),CRFs!$C$3,"")</f>
        <v/>
      </c>
      <c r="Q268" s="63" t="str">
        <f>IF(AND(J268&lt;&gt;"",J268&gt;=6,J268&lt;=15),CRFs!$C$4,"")</f>
        <v/>
      </c>
      <c r="R268" s="63" t="str">
        <f>IF(AND(J268&lt;&gt;"",J268&gt;=11,J268&lt;=20),CRFs!$C$5,"")</f>
        <v/>
      </c>
      <c r="S268" s="63" t="str">
        <f>IF(AND(J268&lt;&gt;"",J268&gt;=16,J268&lt;=25),CRFs!$C$6,"")</f>
        <v/>
      </c>
      <c r="T268" s="63" t="str">
        <f>IF(AND(J268&lt;&gt;"",J268&gt;=21),CRFs!$C$7,"")</f>
        <v/>
      </c>
      <c r="U268" s="63" t="str">
        <f>IF(AND(J268&lt;&gt;"",J268&gt;25),CRFs!$C$8,"")</f>
        <v/>
      </c>
      <c r="V268" s="63" t="str">
        <f>IF($N268="Yes",CRFs!$C$9,"")</f>
        <v/>
      </c>
      <c r="W268" s="63" t="str">
        <f>IF($O268="Yes",CRFs!$C$10,"")</f>
        <v/>
      </c>
      <c r="X268" s="63" t="s">
        <v>37</v>
      </c>
      <c r="Y268" s="63" t="str">
        <f>IFERROR(INDEX($P268:$W268,_xlfn.AGGREGATE(15,6,(COLUMN($P268:$W268)-COLUMN($P268)+1)/($P268:$W268&lt;&gt;""),COLUMNS($Y268:Y268))),"")</f>
        <v/>
      </c>
      <c r="Z268" s="63" t="str">
        <f>IFERROR(INDEX($P268:$W268,_xlfn.AGGREGATE(15,6,(COLUMN($P268:$W268)-COLUMN($P268)+1)/($P268:$W268&lt;&gt;""),COLUMNS($Y268:Z268))),"")</f>
        <v/>
      </c>
      <c r="AA268" s="63" t="str">
        <f>IFERROR(INDEX($P268:$W268,_xlfn.AGGREGATE(15,6,(COLUMN($P268:$W268)-COLUMN($P268)+1)/($P268:$W268&lt;&gt;""),COLUMNS($Y268:AA268))),"")</f>
        <v/>
      </c>
      <c r="AB268" s="63" t="str">
        <f>IFERROR(INDEX($P268:$W268,_xlfn.AGGREGATE(15,6,(COLUMN($P268:$W268)-COLUMN($P268)+1)/($P268:$W268&lt;&gt;""),COLUMNS($Y268:AB268))),"")</f>
        <v/>
      </c>
      <c r="AC268" s="86" t="s">
        <v>37</v>
      </c>
      <c r="AD268" s="67">
        <f>IFERROR(IF(LEFT(AE268,4)*1&lt;2022,VLOOKUP(AC268,CRFs!$C$3:$D$10,2,FALSE),IF(LEFT(AE268,4)*1&gt;=2022,VLOOKUP(AC268,CRFs!$C$3:$J$10,2+MATCH(AE268,CRFs!$E$2:$J$2,0),FALSE))),0)</f>
        <v>0</v>
      </c>
      <c r="AE268" s="66" t="str">
        <f t="shared" si="66"/>
        <v/>
      </c>
      <c r="AF268" s="66" t="str">
        <f t="shared" si="67"/>
        <v/>
      </c>
      <c r="AG268" s="68">
        <f t="shared" si="68"/>
        <v>0</v>
      </c>
      <c r="AH268" s="119" t="str">
        <f t="shared" si="69"/>
        <v/>
      </c>
      <c r="AI268" s="74"/>
    </row>
    <row r="269" spans="2:35" ht="16.2" hidden="1" customHeight="1" x14ac:dyDescent="0.25">
      <c r="B269" s="85" t="s">
        <v>345</v>
      </c>
      <c r="C269" s="87"/>
      <c r="D269" s="88"/>
      <c r="E269" s="87"/>
      <c r="F269" s="86" t="s">
        <v>37</v>
      </c>
      <c r="G269" s="86" t="s">
        <v>37</v>
      </c>
      <c r="H269" s="86" t="s">
        <v>37</v>
      </c>
      <c r="I269" s="66" t="str">
        <f t="shared" si="59"/>
        <v/>
      </c>
      <c r="J269" s="66" t="str">
        <f t="shared" si="60"/>
        <v/>
      </c>
      <c r="K269" s="66" t="str">
        <f t="shared" si="61"/>
        <v/>
      </c>
      <c r="L269" s="66" t="str">
        <f t="shared" si="62"/>
        <v/>
      </c>
      <c r="M269" s="66" t="str">
        <f t="shared" si="63"/>
        <v/>
      </c>
      <c r="N269" s="66" t="str">
        <f t="shared" si="64"/>
        <v>Insufficient Information</v>
      </c>
      <c r="O269" s="66" t="str">
        <f t="shared" si="65"/>
        <v>Insufficient Information</v>
      </c>
      <c r="P269" s="63" t="str">
        <f>IF(AND(J269&lt;&gt;"",J269&lt;=10),CRFs!$C$3,"")</f>
        <v/>
      </c>
      <c r="Q269" s="63" t="str">
        <f>IF(AND(J269&lt;&gt;"",J269&gt;=6,J269&lt;=15),CRFs!$C$4,"")</f>
        <v/>
      </c>
      <c r="R269" s="63" t="str">
        <f>IF(AND(J269&lt;&gt;"",J269&gt;=11,J269&lt;=20),CRFs!$C$5,"")</f>
        <v/>
      </c>
      <c r="S269" s="63" t="str">
        <f>IF(AND(J269&lt;&gt;"",J269&gt;=16,J269&lt;=25),CRFs!$C$6,"")</f>
        <v/>
      </c>
      <c r="T269" s="63" t="str">
        <f>IF(AND(J269&lt;&gt;"",J269&gt;=21),CRFs!$C$7,"")</f>
        <v/>
      </c>
      <c r="U269" s="63" t="str">
        <f>IF(AND(J269&lt;&gt;"",J269&gt;25),CRFs!$C$8,"")</f>
        <v/>
      </c>
      <c r="V269" s="63" t="str">
        <f>IF($N269="Yes",CRFs!$C$9,"")</f>
        <v/>
      </c>
      <c r="W269" s="63" t="str">
        <f>IF($O269="Yes",CRFs!$C$10,"")</f>
        <v/>
      </c>
      <c r="X269" s="63" t="s">
        <v>37</v>
      </c>
      <c r="Y269" s="63" t="str">
        <f>IFERROR(INDEX($P269:$W269,_xlfn.AGGREGATE(15,6,(COLUMN($P269:$W269)-COLUMN($P269)+1)/($P269:$W269&lt;&gt;""),COLUMNS($Y269:Y269))),"")</f>
        <v/>
      </c>
      <c r="Z269" s="63" t="str">
        <f>IFERROR(INDEX($P269:$W269,_xlfn.AGGREGATE(15,6,(COLUMN($P269:$W269)-COLUMN($P269)+1)/($P269:$W269&lt;&gt;""),COLUMNS($Y269:Z269))),"")</f>
        <v/>
      </c>
      <c r="AA269" s="63" t="str">
        <f>IFERROR(INDEX($P269:$W269,_xlfn.AGGREGATE(15,6,(COLUMN($P269:$W269)-COLUMN($P269)+1)/($P269:$W269&lt;&gt;""),COLUMNS($Y269:AA269))),"")</f>
        <v/>
      </c>
      <c r="AB269" s="63" t="str">
        <f>IFERROR(INDEX($P269:$W269,_xlfn.AGGREGATE(15,6,(COLUMN($P269:$W269)-COLUMN($P269)+1)/($P269:$W269&lt;&gt;""),COLUMNS($Y269:AB269))),"")</f>
        <v/>
      </c>
      <c r="AC269" s="86" t="s">
        <v>37</v>
      </c>
      <c r="AD269" s="67">
        <f>IFERROR(IF(LEFT(AE269,4)*1&lt;2022,VLOOKUP(AC269,CRFs!$C$3:$D$10,2,FALSE),IF(LEFT(AE269,4)*1&gt;=2022,VLOOKUP(AC269,CRFs!$C$3:$J$10,2+MATCH(AE269,CRFs!$E$2:$J$2,0),FALSE))),0)</f>
        <v>0</v>
      </c>
      <c r="AE269" s="66" t="str">
        <f t="shared" si="66"/>
        <v/>
      </c>
      <c r="AF269" s="66" t="str">
        <f t="shared" si="67"/>
        <v/>
      </c>
      <c r="AG269" s="68">
        <f t="shared" si="68"/>
        <v>0</v>
      </c>
      <c r="AH269" s="119" t="str">
        <f t="shared" si="69"/>
        <v/>
      </c>
      <c r="AI269" s="74"/>
    </row>
    <row r="270" spans="2:35" ht="16.2" hidden="1" customHeight="1" x14ac:dyDescent="0.25">
      <c r="B270" s="85" t="s">
        <v>346</v>
      </c>
      <c r="C270" s="87"/>
      <c r="D270" s="88"/>
      <c r="E270" s="87"/>
      <c r="F270" s="86" t="s">
        <v>37</v>
      </c>
      <c r="G270" s="86" t="s">
        <v>37</v>
      </c>
      <c r="H270" s="86" t="s">
        <v>37</v>
      </c>
      <c r="I270" s="66" t="str">
        <f t="shared" si="59"/>
        <v/>
      </c>
      <c r="J270" s="66" t="str">
        <f t="shared" si="60"/>
        <v/>
      </c>
      <c r="K270" s="66" t="str">
        <f t="shared" si="61"/>
        <v/>
      </c>
      <c r="L270" s="66" t="str">
        <f t="shared" si="62"/>
        <v/>
      </c>
      <c r="M270" s="66" t="str">
        <f t="shared" si="63"/>
        <v/>
      </c>
      <c r="N270" s="66" t="str">
        <f t="shared" si="64"/>
        <v>Insufficient Information</v>
      </c>
      <c r="O270" s="66" t="str">
        <f t="shared" si="65"/>
        <v>Insufficient Information</v>
      </c>
      <c r="P270" s="63" t="str">
        <f>IF(AND(J270&lt;&gt;"",J270&lt;=10),CRFs!$C$3,"")</f>
        <v/>
      </c>
      <c r="Q270" s="63" t="str">
        <f>IF(AND(J270&lt;&gt;"",J270&gt;=6,J270&lt;=15),CRFs!$C$4,"")</f>
        <v/>
      </c>
      <c r="R270" s="63" t="str">
        <f>IF(AND(J270&lt;&gt;"",J270&gt;=11,J270&lt;=20),CRFs!$C$5,"")</f>
        <v/>
      </c>
      <c r="S270" s="63" t="str">
        <f>IF(AND(J270&lt;&gt;"",J270&gt;=16,J270&lt;=25),CRFs!$C$6,"")</f>
        <v/>
      </c>
      <c r="T270" s="63" t="str">
        <f>IF(AND(J270&lt;&gt;"",J270&gt;=21),CRFs!$C$7,"")</f>
        <v/>
      </c>
      <c r="U270" s="63" t="str">
        <f>IF(AND(J270&lt;&gt;"",J270&gt;25),CRFs!$C$8,"")</f>
        <v/>
      </c>
      <c r="V270" s="63" t="str">
        <f>IF($N270="Yes",CRFs!$C$9,"")</f>
        <v/>
      </c>
      <c r="W270" s="63" t="str">
        <f>IF($O270="Yes",CRFs!$C$10,"")</f>
        <v/>
      </c>
      <c r="X270" s="63" t="s">
        <v>37</v>
      </c>
      <c r="Y270" s="63" t="str">
        <f>IFERROR(INDEX($P270:$W270,_xlfn.AGGREGATE(15,6,(COLUMN($P270:$W270)-COLUMN($P270)+1)/($P270:$W270&lt;&gt;""),COLUMNS($Y270:Y270))),"")</f>
        <v/>
      </c>
      <c r="Z270" s="63" t="str">
        <f>IFERROR(INDEX($P270:$W270,_xlfn.AGGREGATE(15,6,(COLUMN($P270:$W270)-COLUMN($P270)+1)/($P270:$W270&lt;&gt;""),COLUMNS($Y270:Z270))),"")</f>
        <v/>
      </c>
      <c r="AA270" s="63" t="str">
        <f>IFERROR(INDEX($P270:$W270,_xlfn.AGGREGATE(15,6,(COLUMN($P270:$W270)-COLUMN($P270)+1)/($P270:$W270&lt;&gt;""),COLUMNS($Y270:AA270))),"")</f>
        <v/>
      </c>
      <c r="AB270" s="63" t="str">
        <f>IFERROR(INDEX($P270:$W270,_xlfn.AGGREGATE(15,6,(COLUMN($P270:$W270)-COLUMN($P270)+1)/($P270:$W270&lt;&gt;""),COLUMNS($Y270:AB270))),"")</f>
        <v/>
      </c>
      <c r="AC270" s="86" t="s">
        <v>37</v>
      </c>
      <c r="AD270" s="67">
        <f>IFERROR(IF(LEFT(AE270,4)*1&lt;2022,VLOOKUP(AC270,CRFs!$C$3:$D$10,2,FALSE),IF(LEFT(AE270,4)*1&gt;=2022,VLOOKUP(AC270,CRFs!$C$3:$J$10,2+MATCH(AE270,CRFs!$E$2:$J$2,0),FALSE))),0)</f>
        <v>0</v>
      </c>
      <c r="AE270" s="66" t="str">
        <f t="shared" si="66"/>
        <v/>
      </c>
      <c r="AF270" s="66" t="str">
        <f t="shared" si="67"/>
        <v/>
      </c>
      <c r="AG270" s="68">
        <f t="shared" si="68"/>
        <v>0</v>
      </c>
      <c r="AH270" s="119" t="str">
        <f t="shared" si="69"/>
        <v/>
      </c>
      <c r="AI270" s="74"/>
    </row>
    <row r="271" spans="2:35" ht="16.2" hidden="1" customHeight="1" x14ac:dyDescent="0.25">
      <c r="B271" s="85" t="s">
        <v>347</v>
      </c>
      <c r="C271" s="87"/>
      <c r="D271" s="88"/>
      <c r="E271" s="87"/>
      <c r="F271" s="86" t="s">
        <v>37</v>
      </c>
      <c r="G271" s="86" t="s">
        <v>37</v>
      </c>
      <c r="H271" s="86" t="s">
        <v>37</v>
      </c>
      <c r="I271" s="66" t="str">
        <f t="shared" si="59"/>
        <v/>
      </c>
      <c r="J271" s="66" t="str">
        <f t="shared" si="60"/>
        <v/>
      </c>
      <c r="K271" s="66" t="str">
        <f t="shared" si="61"/>
        <v/>
      </c>
      <c r="L271" s="66" t="str">
        <f t="shared" si="62"/>
        <v/>
      </c>
      <c r="M271" s="66" t="str">
        <f t="shared" si="63"/>
        <v/>
      </c>
      <c r="N271" s="66" t="str">
        <f t="shared" si="64"/>
        <v>Insufficient Information</v>
      </c>
      <c r="O271" s="66" t="str">
        <f t="shared" si="65"/>
        <v>Insufficient Information</v>
      </c>
      <c r="P271" s="63" t="str">
        <f>IF(AND(J271&lt;&gt;"",J271&lt;=10),CRFs!$C$3,"")</f>
        <v/>
      </c>
      <c r="Q271" s="63" t="str">
        <f>IF(AND(J271&lt;&gt;"",J271&gt;=6,J271&lt;=15),CRFs!$C$4,"")</f>
        <v/>
      </c>
      <c r="R271" s="63" t="str">
        <f>IF(AND(J271&lt;&gt;"",J271&gt;=11,J271&lt;=20),CRFs!$C$5,"")</f>
        <v/>
      </c>
      <c r="S271" s="63" t="str">
        <f>IF(AND(J271&lt;&gt;"",J271&gt;=16,J271&lt;=25),CRFs!$C$6,"")</f>
        <v/>
      </c>
      <c r="T271" s="63" t="str">
        <f>IF(AND(J271&lt;&gt;"",J271&gt;=21),CRFs!$C$7,"")</f>
        <v/>
      </c>
      <c r="U271" s="63" t="str">
        <f>IF(AND(J271&lt;&gt;"",J271&gt;25),CRFs!$C$8,"")</f>
        <v/>
      </c>
      <c r="V271" s="63" t="str">
        <f>IF($N271="Yes",CRFs!$C$9,"")</f>
        <v/>
      </c>
      <c r="W271" s="63" t="str">
        <f>IF($O271="Yes",CRFs!$C$10,"")</f>
        <v/>
      </c>
      <c r="X271" s="63" t="s">
        <v>37</v>
      </c>
      <c r="Y271" s="63" t="str">
        <f>IFERROR(INDEX($P271:$W271,_xlfn.AGGREGATE(15,6,(COLUMN($P271:$W271)-COLUMN($P271)+1)/($P271:$W271&lt;&gt;""),COLUMNS($Y271:Y271))),"")</f>
        <v/>
      </c>
      <c r="Z271" s="63" t="str">
        <f>IFERROR(INDEX($P271:$W271,_xlfn.AGGREGATE(15,6,(COLUMN($P271:$W271)-COLUMN($P271)+1)/($P271:$W271&lt;&gt;""),COLUMNS($Y271:Z271))),"")</f>
        <v/>
      </c>
      <c r="AA271" s="63" t="str">
        <f>IFERROR(INDEX($P271:$W271,_xlfn.AGGREGATE(15,6,(COLUMN($P271:$W271)-COLUMN($P271)+1)/($P271:$W271&lt;&gt;""),COLUMNS($Y271:AA271))),"")</f>
        <v/>
      </c>
      <c r="AB271" s="63" t="str">
        <f>IFERROR(INDEX($P271:$W271,_xlfn.AGGREGATE(15,6,(COLUMN($P271:$W271)-COLUMN($P271)+1)/($P271:$W271&lt;&gt;""),COLUMNS($Y271:AB271))),"")</f>
        <v/>
      </c>
      <c r="AC271" s="86" t="s">
        <v>37</v>
      </c>
      <c r="AD271" s="67">
        <f>IFERROR(IF(LEFT(AE271,4)*1&lt;2022,VLOOKUP(AC271,CRFs!$C$3:$D$10,2,FALSE),IF(LEFT(AE271,4)*1&gt;=2022,VLOOKUP(AC271,CRFs!$C$3:$J$10,2+MATCH(AE271,CRFs!$E$2:$J$2,0),FALSE))),0)</f>
        <v>0</v>
      </c>
      <c r="AE271" s="66" t="str">
        <f t="shared" si="66"/>
        <v/>
      </c>
      <c r="AF271" s="66" t="str">
        <f t="shared" si="67"/>
        <v/>
      </c>
      <c r="AG271" s="68">
        <f t="shared" si="68"/>
        <v>0</v>
      </c>
      <c r="AH271" s="119" t="str">
        <f t="shared" si="69"/>
        <v/>
      </c>
      <c r="AI271" s="74"/>
    </row>
    <row r="272" spans="2:35" ht="16.2" hidden="1" customHeight="1" x14ac:dyDescent="0.25">
      <c r="B272" s="85" t="s">
        <v>348</v>
      </c>
      <c r="C272" s="87"/>
      <c r="D272" s="88"/>
      <c r="E272" s="87"/>
      <c r="F272" s="86" t="s">
        <v>37</v>
      </c>
      <c r="G272" s="86" t="s">
        <v>37</v>
      </c>
      <c r="H272" s="86" t="s">
        <v>37</v>
      </c>
      <c r="I272" s="66" t="str">
        <f t="shared" si="59"/>
        <v/>
      </c>
      <c r="J272" s="66" t="str">
        <f t="shared" si="60"/>
        <v/>
      </c>
      <c r="K272" s="66" t="str">
        <f t="shared" si="61"/>
        <v/>
      </c>
      <c r="L272" s="66" t="str">
        <f t="shared" si="62"/>
        <v/>
      </c>
      <c r="M272" s="66" t="str">
        <f t="shared" si="63"/>
        <v/>
      </c>
      <c r="N272" s="66" t="str">
        <f t="shared" si="64"/>
        <v>Insufficient Information</v>
      </c>
      <c r="O272" s="66" t="str">
        <f t="shared" si="65"/>
        <v>Insufficient Information</v>
      </c>
      <c r="P272" s="63" t="str">
        <f>IF(AND(J272&lt;&gt;"",J272&lt;=10),CRFs!$C$3,"")</f>
        <v/>
      </c>
      <c r="Q272" s="63" t="str">
        <f>IF(AND(J272&lt;&gt;"",J272&gt;=6,J272&lt;=15),CRFs!$C$4,"")</f>
        <v/>
      </c>
      <c r="R272" s="63" t="str">
        <f>IF(AND(J272&lt;&gt;"",J272&gt;=11,J272&lt;=20),CRFs!$C$5,"")</f>
        <v/>
      </c>
      <c r="S272" s="63" t="str">
        <f>IF(AND(J272&lt;&gt;"",J272&gt;=16,J272&lt;=25),CRFs!$C$6,"")</f>
        <v/>
      </c>
      <c r="T272" s="63" t="str">
        <f>IF(AND(J272&lt;&gt;"",J272&gt;=21),CRFs!$C$7,"")</f>
        <v/>
      </c>
      <c r="U272" s="63" t="str">
        <f>IF(AND(J272&lt;&gt;"",J272&gt;25),CRFs!$C$8,"")</f>
        <v/>
      </c>
      <c r="V272" s="63" t="str">
        <f>IF($N272="Yes",CRFs!$C$9,"")</f>
        <v/>
      </c>
      <c r="W272" s="63" t="str">
        <f>IF($O272="Yes",CRFs!$C$10,"")</f>
        <v/>
      </c>
      <c r="X272" s="63" t="s">
        <v>37</v>
      </c>
      <c r="Y272" s="63" t="str">
        <f>IFERROR(INDEX($P272:$W272,_xlfn.AGGREGATE(15,6,(COLUMN($P272:$W272)-COLUMN($P272)+1)/($P272:$W272&lt;&gt;""),COLUMNS($Y272:Y272))),"")</f>
        <v/>
      </c>
      <c r="Z272" s="63" t="str">
        <f>IFERROR(INDEX($P272:$W272,_xlfn.AGGREGATE(15,6,(COLUMN($P272:$W272)-COLUMN($P272)+1)/($P272:$W272&lt;&gt;""),COLUMNS($Y272:Z272))),"")</f>
        <v/>
      </c>
      <c r="AA272" s="63" t="str">
        <f>IFERROR(INDEX($P272:$W272,_xlfn.AGGREGATE(15,6,(COLUMN($P272:$W272)-COLUMN($P272)+1)/($P272:$W272&lt;&gt;""),COLUMNS($Y272:AA272))),"")</f>
        <v/>
      </c>
      <c r="AB272" s="63" t="str">
        <f>IFERROR(INDEX($P272:$W272,_xlfn.AGGREGATE(15,6,(COLUMN($P272:$W272)-COLUMN($P272)+1)/($P272:$W272&lt;&gt;""),COLUMNS($Y272:AB272))),"")</f>
        <v/>
      </c>
      <c r="AC272" s="86" t="s">
        <v>37</v>
      </c>
      <c r="AD272" s="67">
        <f>IFERROR(IF(LEFT(AE272,4)*1&lt;2022,VLOOKUP(AC272,CRFs!$C$3:$D$10,2,FALSE),IF(LEFT(AE272,4)*1&gt;=2022,VLOOKUP(AC272,CRFs!$C$3:$J$10,2+MATCH(AE272,CRFs!$E$2:$J$2,0),FALSE))),0)</f>
        <v>0</v>
      </c>
      <c r="AE272" s="66" t="str">
        <f t="shared" si="66"/>
        <v/>
      </c>
      <c r="AF272" s="66" t="str">
        <f t="shared" si="67"/>
        <v/>
      </c>
      <c r="AG272" s="68">
        <f t="shared" si="68"/>
        <v>0</v>
      </c>
      <c r="AH272" s="119" t="str">
        <f t="shared" si="69"/>
        <v/>
      </c>
      <c r="AI272" s="74"/>
    </row>
    <row r="273" spans="2:35" ht="16.2" hidden="1" customHeight="1" x14ac:dyDescent="0.25">
      <c r="B273" s="85" t="s">
        <v>349</v>
      </c>
      <c r="C273" s="87"/>
      <c r="D273" s="88"/>
      <c r="E273" s="87"/>
      <c r="F273" s="86" t="s">
        <v>37</v>
      </c>
      <c r="G273" s="86" t="s">
        <v>37</v>
      </c>
      <c r="H273" s="86" t="s">
        <v>37</v>
      </c>
      <c r="I273" s="66" t="str">
        <f t="shared" si="59"/>
        <v/>
      </c>
      <c r="J273" s="66" t="str">
        <f t="shared" si="60"/>
        <v/>
      </c>
      <c r="K273" s="66" t="str">
        <f t="shared" si="61"/>
        <v/>
      </c>
      <c r="L273" s="66" t="str">
        <f t="shared" si="62"/>
        <v/>
      </c>
      <c r="M273" s="66" t="str">
        <f t="shared" si="63"/>
        <v/>
      </c>
      <c r="N273" s="66" t="str">
        <f t="shared" si="64"/>
        <v>Insufficient Information</v>
      </c>
      <c r="O273" s="66" t="str">
        <f t="shared" si="65"/>
        <v>Insufficient Information</v>
      </c>
      <c r="P273" s="63" t="str">
        <f>IF(AND(J273&lt;&gt;"",J273&lt;=10),CRFs!$C$3,"")</f>
        <v/>
      </c>
      <c r="Q273" s="63" t="str">
        <f>IF(AND(J273&lt;&gt;"",J273&gt;=6,J273&lt;=15),CRFs!$C$4,"")</f>
        <v/>
      </c>
      <c r="R273" s="63" t="str">
        <f>IF(AND(J273&lt;&gt;"",J273&gt;=11,J273&lt;=20),CRFs!$C$5,"")</f>
        <v/>
      </c>
      <c r="S273" s="63" t="str">
        <f>IF(AND(J273&lt;&gt;"",J273&gt;=16,J273&lt;=25),CRFs!$C$6,"")</f>
        <v/>
      </c>
      <c r="T273" s="63" t="str">
        <f>IF(AND(J273&lt;&gt;"",J273&gt;=21),CRFs!$C$7,"")</f>
        <v/>
      </c>
      <c r="U273" s="63" t="str">
        <f>IF(AND(J273&lt;&gt;"",J273&gt;25),CRFs!$C$8,"")</f>
        <v/>
      </c>
      <c r="V273" s="63" t="str">
        <f>IF($N273="Yes",CRFs!$C$9,"")</f>
        <v/>
      </c>
      <c r="W273" s="63" t="str">
        <f>IF($O273="Yes",CRFs!$C$10,"")</f>
        <v/>
      </c>
      <c r="X273" s="63" t="s">
        <v>37</v>
      </c>
      <c r="Y273" s="63" t="str">
        <f>IFERROR(INDEX($P273:$W273,_xlfn.AGGREGATE(15,6,(COLUMN($P273:$W273)-COLUMN($P273)+1)/($P273:$W273&lt;&gt;""),COLUMNS($Y273:Y273))),"")</f>
        <v/>
      </c>
      <c r="Z273" s="63" t="str">
        <f>IFERROR(INDEX($P273:$W273,_xlfn.AGGREGATE(15,6,(COLUMN($P273:$W273)-COLUMN($P273)+1)/($P273:$W273&lt;&gt;""),COLUMNS($Y273:Z273))),"")</f>
        <v/>
      </c>
      <c r="AA273" s="63" t="str">
        <f>IFERROR(INDEX($P273:$W273,_xlfn.AGGREGATE(15,6,(COLUMN($P273:$W273)-COLUMN($P273)+1)/($P273:$W273&lt;&gt;""),COLUMNS($Y273:AA273))),"")</f>
        <v/>
      </c>
      <c r="AB273" s="63" t="str">
        <f>IFERROR(INDEX($P273:$W273,_xlfn.AGGREGATE(15,6,(COLUMN($P273:$W273)-COLUMN($P273)+1)/($P273:$W273&lt;&gt;""),COLUMNS($Y273:AB273))),"")</f>
        <v/>
      </c>
      <c r="AC273" s="86" t="s">
        <v>37</v>
      </c>
      <c r="AD273" s="67">
        <f>IFERROR(IF(LEFT(AE273,4)*1&lt;2022,VLOOKUP(AC273,CRFs!$C$3:$D$10,2,FALSE),IF(LEFT(AE273,4)*1&gt;=2022,VLOOKUP(AC273,CRFs!$C$3:$J$10,2+MATCH(AE273,CRFs!$E$2:$J$2,0),FALSE))),0)</f>
        <v>0</v>
      </c>
      <c r="AE273" s="66" t="str">
        <f t="shared" si="66"/>
        <v/>
      </c>
      <c r="AF273" s="66" t="str">
        <f t="shared" si="67"/>
        <v/>
      </c>
      <c r="AG273" s="68">
        <f t="shared" si="68"/>
        <v>0</v>
      </c>
      <c r="AH273" s="119" t="str">
        <f t="shared" si="69"/>
        <v/>
      </c>
      <c r="AI273" s="74"/>
    </row>
    <row r="274" spans="2:35" ht="16.2" hidden="1" customHeight="1" x14ac:dyDescent="0.25">
      <c r="B274" s="85" t="s">
        <v>350</v>
      </c>
      <c r="C274" s="87"/>
      <c r="D274" s="88"/>
      <c r="E274" s="87"/>
      <c r="F274" s="86" t="s">
        <v>37</v>
      </c>
      <c r="G274" s="86" t="s">
        <v>37</v>
      </c>
      <c r="H274" s="86" t="s">
        <v>37</v>
      </c>
      <c r="I274" s="66" t="str">
        <f t="shared" si="59"/>
        <v/>
      </c>
      <c r="J274" s="66" t="str">
        <f t="shared" si="60"/>
        <v/>
      </c>
      <c r="K274" s="66" t="str">
        <f t="shared" si="61"/>
        <v/>
      </c>
      <c r="L274" s="66" t="str">
        <f t="shared" si="62"/>
        <v/>
      </c>
      <c r="M274" s="66" t="str">
        <f t="shared" si="63"/>
        <v/>
      </c>
      <c r="N274" s="66" t="str">
        <f t="shared" si="64"/>
        <v>Insufficient Information</v>
      </c>
      <c r="O274" s="66" t="str">
        <f t="shared" si="65"/>
        <v>Insufficient Information</v>
      </c>
      <c r="P274" s="63" t="str">
        <f>IF(AND(J274&lt;&gt;"",J274&lt;=10),CRFs!$C$3,"")</f>
        <v/>
      </c>
      <c r="Q274" s="63" t="str">
        <f>IF(AND(J274&lt;&gt;"",J274&gt;=6,J274&lt;=15),CRFs!$C$4,"")</f>
        <v/>
      </c>
      <c r="R274" s="63" t="str">
        <f>IF(AND(J274&lt;&gt;"",J274&gt;=11,J274&lt;=20),CRFs!$C$5,"")</f>
        <v/>
      </c>
      <c r="S274" s="63" t="str">
        <f>IF(AND(J274&lt;&gt;"",J274&gt;=16,J274&lt;=25),CRFs!$C$6,"")</f>
        <v/>
      </c>
      <c r="T274" s="63" t="str">
        <f>IF(AND(J274&lt;&gt;"",J274&gt;=21),CRFs!$C$7,"")</f>
        <v/>
      </c>
      <c r="U274" s="63" t="str">
        <f>IF(AND(J274&lt;&gt;"",J274&gt;25),CRFs!$C$8,"")</f>
        <v/>
      </c>
      <c r="V274" s="63" t="str">
        <f>IF($N274="Yes",CRFs!$C$9,"")</f>
        <v/>
      </c>
      <c r="W274" s="63" t="str">
        <f>IF($O274="Yes",CRFs!$C$10,"")</f>
        <v/>
      </c>
      <c r="X274" s="63" t="s">
        <v>37</v>
      </c>
      <c r="Y274" s="63" t="str">
        <f>IFERROR(INDEX($P274:$W274,_xlfn.AGGREGATE(15,6,(COLUMN($P274:$W274)-COLUMN($P274)+1)/($P274:$W274&lt;&gt;""),COLUMNS($Y274:Y274))),"")</f>
        <v/>
      </c>
      <c r="Z274" s="63" t="str">
        <f>IFERROR(INDEX($P274:$W274,_xlfn.AGGREGATE(15,6,(COLUMN($P274:$W274)-COLUMN($P274)+1)/($P274:$W274&lt;&gt;""),COLUMNS($Y274:Z274))),"")</f>
        <v/>
      </c>
      <c r="AA274" s="63" t="str">
        <f>IFERROR(INDEX($P274:$W274,_xlfn.AGGREGATE(15,6,(COLUMN($P274:$W274)-COLUMN($P274)+1)/($P274:$W274&lt;&gt;""),COLUMNS($Y274:AA274))),"")</f>
        <v/>
      </c>
      <c r="AB274" s="63" t="str">
        <f>IFERROR(INDEX($P274:$W274,_xlfn.AGGREGATE(15,6,(COLUMN($P274:$W274)-COLUMN($P274)+1)/($P274:$W274&lt;&gt;""),COLUMNS($Y274:AB274))),"")</f>
        <v/>
      </c>
      <c r="AC274" s="86" t="s">
        <v>37</v>
      </c>
      <c r="AD274" s="67">
        <f>IFERROR(IF(LEFT(AE274,4)*1&lt;2022,VLOOKUP(AC274,CRFs!$C$3:$D$10,2,FALSE),IF(LEFT(AE274,4)*1&gt;=2022,VLOOKUP(AC274,CRFs!$C$3:$J$10,2+MATCH(AE274,CRFs!$E$2:$J$2,0),FALSE))),0)</f>
        <v>0</v>
      </c>
      <c r="AE274" s="66" t="str">
        <f t="shared" si="66"/>
        <v/>
      </c>
      <c r="AF274" s="66" t="str">
        <f t="shared" si="67"/>
        <v/>
      </c>
      <c r="AG274" s="68">
        <f t="shared" si="68"/>
        <v>0</v>
      </c>
      <c r="AH274" s="119" t="str">
        <f t="shared" si="69"/>
        <v/>
      </c>
      <c r="AI274" s="74"/>
    </row>
    <row r="275" spans="2:35" ht="16.2" hidden="1" customHeight="1" x14ac:dyDescent="0.25">
      <c r="B275" s="85" t="s">
        <v>351</v>
      </c>
      <c r="C275" s="87"/>
      <c r="D275" s="88"/>
      <c r="E275" s="87"/>
      <c r="F275" s="86" t="s">
        <v>37</v>
      </c>
      <c r="G275" s="86" t="s">
        <v>37</v>
      </c>
      <c r="H275" s="86" t="s">
        <v>37</v>
      </c>
      <c r="I275" s="66" t="str">
        <f t="shared" si="59"/>
        <v/>
      </c>
      <c r="J275" s="66" t="str">
        <f t="shared" si="60"/>
        <v/>
      </c>
      <c r="K275" s="66" t="str">
        <f t="shared" si="61"/>
        <v/>
      </c>
      <c r="L275" s="66" t="str">
        <f t="shared" si="62"/>
        <v/>
      </c>
      <c r="M275" s="66" t="str">
        <f t="shared" si="63"/>
        <v/>
      </c>
      <c r="N275" s="66" t="str">
        <f t="shared" si="64"/>
        <v>Insufficient Information</v>
      </c>
      <c r="O275" s="66" t="str">
        <f t="shared" si="65"/>
        <v>Insufficient Information</v>
      </c>
      <c r="P275" s="63" t="str">
        <f>IF(AND(J275&lt;&gt;"",J275&lt;=10),CRFs!$C$3,"")</f>
        <v/>
      </c>
      <c r="Q275" s="63" t="str">
        <f>IF(AND(J275&lt;&gt;"",J275&gt;=6,J275&lt;=15),CRFs!$C$4,"")</f>
        <v/>
      </c>
      <c r="R275" s="63" t="str">
        <f>IF(AND(J275&lt;&gt;"",J275&gt;=11,J275&lt;=20),CRFs!$C$5,"")</f>
        <v/>
      </c>
      <c r="S275" s="63" t="str">
        <f>IF(AND(J275&lt;&gt;"",J275&gt;=16,J275&lt;=25),CRFs!$C$6,"")</f>
        <v/>
      </c>
      <c r="T275" s="63" t="str">
        <f>IF(AND(J275&lt;&gt;"",J275&gt;=21),CRFs!$C$7,"")</f>
        <v/>
      </c>
      <c r="U275" s="63" t="str">
        <f>IF(AND(J275&lt;&gt;"",J275&gt;25),CRFs!$C$8,"")</f>
        <v/>
      </c>
      <c r="V275" s="63" t="str">
        <f>IF($N275="Yes",CRFs!$C$9,"")</f>
        <v/>
      </c>
      <c r="W275" s="63" t="str">
        <f>IF($O275="Yes",CRFs!$C$10,"")</f>
        <v/>
      </c>
      <c r="X275" s="63" t="s">
        <v>37</v>
      </c>
      <c r="Y275" s="63" t="str">
        <f>IFERROR(INDEX($P275:$W275,_xlfn.AGGREGATE(15,6,(COLUMN($P275:$W275)-COLUMN($P275)+1)/($P275:$W275&lt;&gt;""),COLUMNS($Y275:Y275))),"")</f>
        <v/>
      </c>
      <c r="Z275" s="63" t="str">
        <f>IFERROR(INDEX($P275:$W275,_xlfn.AGGREGATE(15,6,(COLUMN($P275:$W275)-COLUMN($P275)+1)/($P275:$W275&lt;&gt;""),COLUMNS($Y275:Z275))),"")</f>
        <v/>
      </c>
      <c r="AA275" s="63" t="str">
        <f>IFERROR(INDEX($P275:$W275,_xlfn.AGGREGATE(15,6,(COLUMN($P275:$W275)-COLUMN($P275)+1)/($P275:$W275&lt;&gt;""),COLUMNS($Y275:AA275))),"")</f>
        <v/>
      </c>
      <c r="AB275" s="63" t="str">
        <f>IFERROR(INDEX($P275:$W275,_xlfn.AGGREGATE(15,6,(COLUMN($P275:$W275)-COLUMN($P275)+1)/($P275:$W275&lt;&gt;""),COLUMNS($Y275:AB275))),"")</f>
        <v/>
      </c>
      <c r="AC275" s="86" t="s">
        <v>37</v>
      </c>
      <c r="AD275" s="67">
        <f>IFERROR(IF(LEFT(AE275,4)*1&lt;2022,VLOOKUP(AC275,CRFs!$C$3:$D$10,2,FALSE),IF(LEFT(AE275,4)*1&gt;=2022,VLOOKUP(AC275,CRFs!$C$3:$J$10,2+MATCH(AE275,CRFs!$E$2:$J$2,0),FALSE))),0)</f>
        <v>0</v>
      </c>
      <c r="AE275" s="66" t="str">
        <f t="shared" si="66"/>
        <v/>
      </c>
      <c r="AF275" s="66" t="str">
        <f t="shared" si="67"/>
        <v/>
      </c>
      <c r="AG275" s="68">
        <f t="shared" si="68"/>
        <v>0</v>
      </c>
      <c r="AH275" s="119" t="str">
        <f t="shared" si="69"/>
        <v/>
      </c>
      <c r="AI275" s="74"/>
    </row>
    <row r="276" spans="2:35" ht="16.2" hidden="1" customHeight="1" x14ac:dyDescent="0.25">
      <c r="B276" s="85" t="s">
        <v>352</v>
      </c>
      <c r="C276" s="87"/>
      <c r="D276" s="88"/>
      <c r="E276" s="87"/>
      <c r="F276" s="86" t="s">
        <v>37</v>
      </c>
      <c r="G276" s="86" t="s">
        <v>37</v>
      </c>
      <c r="H276" s="86" t="s">
        <v>37</v>
      </c>
      <c r="I276" s="66" t="str">
        <f t="shared" si="59"/>
        <v/>
      </c>
      <c r="J276" s="66" t="str">
        <f t="shared" si="60"/>
        <v/>
      </c>
      <c r="K276" s="66" t="str">
        <f t="shared" si="61"/>
        <v/>
      </c>
      <c r="L276" s="66" t="str">
        <f t="shared" si="62"/>
        <v/>
      </c>
      <c r="M276" s="66" t="str">
        <f t="shared" si="63"/>
        <v/>
      </c>
      <c r="N276" s="66" t="str">
        <f t="shared" si="64"/>
        <v>Insufficient Information</v>
      </c>
      <c r="O276" s="66" t="str">
        <f t="shared" si="65"/>
        <v>Insufficient Information</v>
      </c>
      <c r="P276" s="63" t="str">
        <f>IF(AND(J276&lt;&gt;"",J276&lt;=10),CRFs!$C$3,"")</f>
        <v/>
      </c>
      <c r="Q276" s="63" t="str">
        <f>IF(AND(J276&lt;&gt;"",J276&gt;=6,J276&lt;=15),CRFs!$C$4,"")</f>
        <v/>
      </c>
      <c r="R276" s="63" t="str">
        <f>IF(AND(J276&lt;&gt;"",J276&gt;=11,J276&lt;=20),CRFs!$C$5,"")</f>
        <v/>
      </c>
      <c r="S276" s="63" t="str">
        <f>IF(AND(J276&lt;&gt;"",J276&gt;=16,J276&lt;=25),CRFs!$C$6,"")</f>
        <v/>
      </c>
      <c r="T276" s="63" t="str">
        <f>IF(AND(J276&lt;&gt;"",J276&gt;=21),CRFs!$C$7,"")</f>
        <v/>
      </c>
      <c r="U276" s="63" t="str">
        <f>IF(AND(J276&lt;&gt;"",J276&gt;25),CRFs!$C$8,"")</f>
        <v/>
      </c>
      <c r="V276" s="63" t="str">
        <f>IF($N276="Yes",CRFs!$C$9,"")</f>
        <v/>
      </c>
      <c r="W276" s="63" t="str">
        <f>IF($O276="Yes",CRFs!$C$10,"")</f>
        <v/>
      </c>
      <c r="X276" s="63" t="s">
        <v>37</v>
      </c>
      <c r="Y276" s="63" t="str">
        <f>IFERROR(INDEX($P276:$W276,_xlfn.AGGREGATE(15,6,(COLUMN($P276:$W276)-COLUMN($P276)+1)/($P276:$W276&lt;&gt;""),COLUMNS($Y276:Y276))),"")</f>
        <v/>
      </c>
      <c r="Z276" s="63" t="str">
        <f>IFERROR(INDEX($P276:$W276,_xlfn.AGGREGATE(15,6,(COLUMN($P276:$W276)-COLUMN($P276)+1)/($P276:$W276&lt;&gt;""),COLUMNS($Y276:Z276))),"")</f>
        <v/>
      </c>
      <c r="AA276" s="63" t="str">
        <f>IFERROR(INDEX($P276:$W276,_xlfn.AGGREGATE(15,6,(COLUMN($P276:$W276)-COLUMN($P276)+1)/($P276:$W276&lt;&gt;""),COLUMNS($Y276:AA276))),"")</f>
        <v/>
      </c>
      <c r="AB276" s="63" t="str">
        <f>IFERROR(INDEX($P276:$W276,_xlfn.AGGREGATE(15,6,(COLUMN($P276:$W276)-COLUMN($P276)+1)/($P276:$W276&lt;&gt;""),COLUMNS($Y276:AB276))),"")</f>
        <v/>
      </c>
      <c r="AC276" s="86" t="s">
        <v>37</v>
      </c>
      <c r="AD276" s="67">
        <f>IFERROR(IF(LEFT(AE276,4)*1&lt;2022,VLOOKUP(AC276,CRFs!$C$3:$D$10,2,FALSE),IF(LEFT(AE276,4)*1&gt;=2022,VLOOKUP(AC276,CRFs!$C$3:$J$10,2+MATCH(AE276,CRFs!$E$2:$J$2,0),FALSE))),0)</f>
        <v>0</v>
      </c>
      <c r="AE276" s="66" t="str">
        <f t="shared" si="66"/>
        <v/>
      </c>
      <c r="AF276" s="66" t="str">
        <f t="shared" si="67"/>
        <v/>
      </c>
      <c r="AG276" s="68">
        <f t="shared" si="68"/>
        <v>0</v>
      </c>
      <c r="AH276" s="119" t="str">
        <f t="shared" si="69"/>
        <v/>
      </c>
      <c r="AI276" s="74"/>
    </row>
    <row r="277" spans="2:35" ht="16.2" hidden="1" customHeight="1" x14ac:dyDescent="0.25">
      <c r="B277" s="85" t="s">
        <v>353</v>
      </c>
      <c r="C277" s="87"/>
      <c r="D277" s="88"/>
      <c r="E277" s="87"/>
      <c r="F277" s="86" t="s">
        <v>37</v>
      </c>
      <c r="G277" s="86" t="s">
        <v>37</v>
      </c>
      <c r="H277" s="86" t="s">
        <v>37</v>
      </c>
      <c r="I277" s="66" t="str">
        <f t="shared" si="59"/>
        <v/>
      </c>
      <c r="J277" s="66" t="str">
        <f t="shared" si="60"/>
        <v/>
      </c>
      <c r="K277" s="66" t="str">
        <f t="shared" si="61"/>
        <v/>
      </c>
      <c r="L277" s="66" t="str">
        <f t="shared" si="62"/>
        <v/>
      </c>
      <c r="M277" s="66" t="str">
        <f t="shared" si="63"/>
        <v/>
      </c>
      <c r="N277" s="66" t="str">
        <f t="shared" si="64"/>
        <v>Insufficient Information</v>
      </c>
      <c r="O277" s="66" t="str">
        <f t="shared" si="65"/>
        <v>Insufficient Information</v>
      </c>
      <c r="P277" s="63" t="str">
        <f>IF(AND(J277&lt;&gt;"",J277&lt;=10),CRFs!$C$3,"")</f>
        <v/>
      </c>
      <c r="Q277" s="63" t="str">
        <f>IF(AND(J277&lt;&gt;"",J277&gt;=6,J277&lt;=15),CRFs!$C$4,"")</f>
        <v/>
      </c>
      <c r="R277" s="63" t="str">
        <f>IF(AND(J277&lt;&gt;"",J277&gt;=11,J277&lt;=20),CRFs!$C$5,"")</f>
        <v/>
      </c>
      <c r="S277" s="63" t="str">
        <f>IF(AND(J277&lt;&gt;"",J277&gt;=16,J277&lt;=25),CRFs!$C$6,"")</f>
        <v/>
      </c>
      <c r="T277" s="63" t="str">
        <f>IF(AND(J277&lt;&gt;"",J277&gt;=21),CRFs!$C$7,"")</f>
        <v/>
      </c>
      <c r="U277" s="63" t="str">
        <f>IF(AND(J277&lt;&gt;"",J277&gt;25),CRFs!$C$8,"")</f>
        <v/>
      </c>
      <c r="V277" s="63" t="str">
        <f>IF($N277="Yes",CRFs!$C$9,"")</f>
        <v/>
      </c>
      <c r="W277" s="63" t="str">
        <f>IF($O277="Yes",CRFs!$C$10,"")</f>
        <v/>
      </c>
      <c r="X277" s="63" t="s">
        <v>37</v>
      </c>
      <c r="Y277" s="63" t="str">
        <f>IFERROR(INDEX($P277:$W277,_xlfn.AGGREGATE(15,6,(COLUMN($P277:$W277)-COLUMN($P277)+1)/($P277:$W277&lt;&gt;""),COLUMNS($Y277:Y277))),"")</f>
        <v/>
      </c>
      <c r="Z277" s="63" t="str">
        <f>IFERROR(INDEX($P277:$W277,_xlfn.AGGREGATE(15,6,(COLUMN($P277:$W277)-COLUMN($P277)+1)/($P277:$W277&lt;&gt;""),COLUMNS($Y277:Z277))),"")</f>
        <v/>
      </c>
      <c r="AA277" s="63" t="str">
        <f>IFERROR(INDEX($P277:$W277,_xlfn.AGGREGATE(15,6,(COLUMN($P277:$W277)-COLUMN($P277)+1)/($P277:$W277&lt;&gt;""),COLUMNS($Y277:AA277))),"")</f>
        <v/>
      </c>
      <c r="AB277" s="63" t="str">
        <f>IFERROR(INDEX($P277:$W277,_xlfn.AGGREGATE(15,6,(COLUMN($P277:$W277)-COLUMN($P277)+1)/($P277:$W277&lt;&gt;""),COLUMNS($Y277:AB277))),"")</f>
        <v/>
      </c>
      <c r="AC277" s="86" t="s">
        <v>37</v>
      </c>
      <c r="AD277" s="67">
        <f>IFERROR(IF(LEFT(AE277,4)*1&lt;2022,VLOOKUP(AC277,CRFs!$C$3:$D$10,2,FALSE),IF(LEFT(AE277,4)*1&gt;=2022,VLOOKUP(AC277,CRFs!$C$3:$J$10,2+MATCH(AE277,CRFs!$E$2:$J$2,0),FALSE))),0)</f>
        <v>0</v>
      </c>
      <c r="AE277" s="66" t="str">
        <f t="shared" si="66"/>
        <v/>
      </c>
      <c r="AF277" s="66" t="str">
        <f t="shared" si="67"/>
        <v/>
      </c>
      <c r="AG277" s="68">
        <f t="shared" si="68"/>
        <v>0</v>
      </c>
      <c r="AH277" s="119" t="str">
        <f t="shared" si="69"/>
        <v/>
      </c>
      <c r="AI277" s="74"/>
    </row>
    <row r="278" spans="2:35" ht="16.2" hidden="1" customHeight="1" x14ac:dyDescent="0.25">
      <c r="B278" s="85" t="s">
        <v>354</v>
      </c>
      <c r="C278" s="87"/>
      <c r="D278" s="88"/>
      <c r="E278" s="87"/>
      <c r="F278" s="86" t="s">
        <v>37</v>
      </c>
      <c r="G278" s="86" t="s">
        <v>37</v>
      </c>
      <c r="H278" s="86" t="s">
        <v>37</v>
      </c>
      <c r="I278" s="66" t="str">
        <f t="shared" si="59"/>
        <v/>
      </c>
      <c r="J278" s="66" t="str">
        <f t="shared" si="60"/>
        <v/>
      </c>
      <c r="K278" s="66" t="str">
        <f t="shared" si="61"/>
        <v/>
      </c>
      <c r="L278" s="66" t="str">
        <f t="shared" si="62"/>
        <v/>
      </c>
      <c r="M278" s="66" t="str">
        <f t="shared" si="63"/>
        <v/>
      </c>
      <c r="N278" s="66" t="str">
        <f t="shared" si="64"/>
        <v>Insufficient Information</v>
      </c>
      <c r="O278" s="66" t="str">
        <f t="shared" si="65"/>
        <v>Insufficient Information</v>
      </c>
      <c r="P278" s="63" t="str">
        <f>IF(AND(J278&lt;&gt;"",J278&lt;=10),CRFs!$C$3,"")</f>
        <v/>
      </c>
      <c r="Q278" s="63" t="str">
        <f>IF(AND(J278&lt;&gt;"",J278&gt;=6,J278&lt;=15),CRFs!$C$4,"")</f>
        <v/>
      </c>
      <c r="R278" s="63" t="str">
        <f>IF(AND(J278&lt;&gt;"",J278&gt;=11,J278&lt;=20),CRFs!$C$5,"")</f>
        <v/>
      </c>
      <c r="S278" s="63" t="str">
        <f>IF(AND(J278&lt;&gt;"",J278&gt;=16,J278&lt;=25),CRFs!$C$6,"")</f>
        <v/>
      </c>
      <c r="T278" s="63" t="str">
        <f>IF(AND(J278&lt;&gt;"",J278&gt;=21),CRFs!$C$7,"")</f>
        <v/>
      </c>
      <c r="U278" s="63" t="str">
        <f>IF(AND(J278&lt;&gt;"",J278&gt;25),CRFs!$C$8,"")</f>
        <v/>
      </c>
      <c r="V278" s="63" t="str">
        <f>IF($N278="Yes",CRFs!$C$9,"")</f>
        <v/>
      </c>
      <c r="W278" s="63" t="str">
        <f>IF($O278="Yes",CRFs!$C$10,"")</f>
        <v/>
      </c>
      <c r="X278" s="63" t="s">
        <v>37</v>
      </c>
      <c r="Y278" s="63" t="str">
        <f>IFERROR(INDEX($P278:$W278,_xlfn.AGGREGATE(15,6,(COLUMN($P278:$W278)-COLUMN($P278)+1)/($P278:$W278&lt;&gt;""),COLUMNS($Y278:Y278))),"")</f>
        <v/>
      </c>
      <c r="Z278" s="63" t="str">
        <f>IFERROR(INDEX($P278:$W278,_xlfn.AGGREGATE(15,6,(COLUMN($P278:$W278)-COLUMN($P278)+1)/($P278:$W278&lt;&gt;""),COLUMNS($Y278:Z278))),"")</f>
        <v/>
      </c>
      <c r="AA278" s="63" t="str">
        <f>IFERROR(INDEX($P278:$W278,_xlfn.AGGREGATE(15,6,(COLUMN($P278:$W278)-COLUMN($P278)+1)/($P278:$W278&lt;&gt;""),COLUMNS($Y278:AA278))),"")</f>
        <v/>
      </c>
      <c r="AB278" s="63" t="str">
        <f>IFERROR(INDEX($P278:$W278,_xlfn.AGGREGATE(15,6,(COLUMN($P278:$W278)-COLUMN($P278)+1)/($P278:$W278&lt;&gt;""),COLUMNS($Y278:AB278))),"")</f>
        <v/>
      </c>
      <c r="AC278" s="86" t="s">
        <v>37</v>
      </c>
      <c r="AD278" s="67">
        <f>IFERROR(IF(LEFT(AE278,4)*1&lt;2022,VLOOKUP(AC278,CRFs!$C$3:$D$10,2,FALSE),IF(LEFT(AE278,4)*1&gt;=2022,VLOOKUP(AC278,CRFs!$C$3:$J$10,2+MATCH(AE278,CRFs!$E$2:$J$2,0),FALSE))),0)</f>
        <v>0</v>
      </c>
      <c r="AE278" s="66" t="str">
        <f t="shared" si="66"/>
        <v/>
      </c>
      <c r="AF278" s="66" t="str">
        <f t="shared" si="67"/>
        <v/>
      </c>
      <c r="AG278" s="68">
        <f t="shared" si="68"/>
        <v>0</v>
      </c>
      <c r="AH278" s="119" t="str">
        <f t="shared" si="69"/>
        <v/>
      </c>
      <c r="AI278" s="74"/>
    </row>
    <row r="279" spans="2:35" ht="16.2" hidden="1" customHeight="1" x14ac:dyDescent="0.25">
      <c r="B279" s="85" t="s">
        <v>355</v>
      </c>
      <c r="C279" s="87"/>
      <c r="D279" s="88"/>
      <c r="E279" s="87"/>
      <c r="F279" s="86" t="s">
        <v>37</v>
      </c>
      <c r="G279" s="86" t="s">
        <v>37</v>
      </c>
      <c r="H279" s="86" t="s">
        <v>37</v>
      </c>
      <c r="I279" s="66" t="str">
        <f t="shared" si="59"/>
        <v/>
      </c>
      <c r="J279" s="66" t="str">
        <f t="shared" si="60"/>
        <v/>
      </c>
      <c r="K279" s="66" t="str">
        <f t="shared" si="61"/>
        <v/>
      </c>
      <c r="L279" s="66" t="str">
        <f t="shared" si="62"/>
        <v/>
      </c>
      <c r="M279" s="66" t="str">
        <f t="shared" si="63"/>
        <v/>
      </c>
      <c r="N279" s="66" t="str">
        <f t="shared" si="64"/>
        <v>Insufficient Information</v>
      </c>
      <c r="O279" s="66" t="str">
        <f t="shared" si="65"/>
        <v>Insufficient Information</v>
      </c>
      <c r="P279" s="63" t="str">
        <f>IF(AND(J279&lt;&gt;"",J279&lt;=10),CRFs!$C$3,"")</f>
        <v/>
      </c>
      <c r="Q279" s="63" t="str">
        <f>IF(AND(J279&lt;&gt;"",J279&gt;=6,J279&lt;=15),CRFs!$C$4,"")</f>
        <v/>
      </c>
      <c r="R279" s="63" t="str">
        <f>IF(AND(J279&lt;&gt;"",J279&gt;=11,J279&lt;=20),CRFs!$C$5,"")</f>
        <v/>
      </c>
      <c r="S279" s="63" t="str">
        <f>IF(AND(J279&lt;&gt;"",J279&gt;=16,J279&lt;=25),CRFs!$C$6,"")</f>
        <v/>
      </c>
      <c r="T279" s="63" t="str">
        <f>IF(AND(J279&lt;&gt;"",J279&gt;=21),CRFs!$C$7,"")</f>
        <v/>
      </c>
      <c r="U279" s="63" t="str">
        <f>IF(AND(J279&lt;&gt;"",J279&gt;25),CRFs!$C$8,"")</f>
        <v/>
      </c>
      <c r="V279" s="63" t="str">
        <f>IF($N279="Yes",CRFs!$C$9,"")</f>
        <v/>
      </c>
      <c r="W279" s="63" t="str">
        <f>IF($O279="Yes",CRFs!$C$10,"")</f>
        <v/>
      </c>
      <c r="X279" s="63" t="s">
        <v>37</v>
      </c>
      <c r="Y279" s="63" t="str">
        <f>IFERROR(INDEX($P279:$W279,_xlfn.AGGREGATE(15,6,(COLUMN($P279:$W279)-COLUMN($P279)+1)/($P279:$W279&lt;&gt;""),COLUMNS($Y279:Y279))),"")</f>
        <v/>
      </c>
      <c r="Z279" s="63" t="str">
        <f>IFERROR(INDEX($P279:$W279,_xlfn.AGGREGATE(15,6,(COLUMN($P279:$W279)-COLUMN($P279)+1)/($P279:$W279&lt;&gt;""),COLUMNS($Y279:Z279))),"")</f>
        <v/>
      </c>
      <c r="AA279" s="63" t="str">
        <f>IFERROR(INDEX($P279:$W279,_xlfn.AGGREGATE(15,6,(COLUMN($P279:$W279)-COLUMN($P279)+1)/($P279:$W279&lt;&gt;""),COLUMNS($Y279:AA279))),"")</f>
        <v/>
      </c>
      <c r="AB279" s="63" t="str">
        <f>IFERROR(INDEX($P279:$W279,_xlfn.AGGREGATE(15,6,(COLUMN($P279:$W279)-COLUMN($P279)+1)/($P279:$W279&lt;&gt;""),COLUMNS($Y279:AB279))),"")</f>
        <v/>
      </c>
      <c r="AC279" s="86" t="s">
        <v>37</v>
      </c>
      <c r="AD279" s="67">
        <f>IFERROR(IF(LEFT(AE279,4)*1&lt;2022,VLOOKUP(AC279,CRFs!$C$3:$D$10,2,FALSE),IF(LEFT(AE279,4)*1&gt;=2022,VLOOKUP(AC279,CRFs!$C$3:$J$10,2+MATCH(AE279,CRFs!$E$2:$J$2,0),FALSE))),0)</f>
        <v>0</v>
      </c>
      <c r="AE279" s="66" t="str">
        <f t="shared" si="66"/>
        <v/>
      </c>
      <c r="AF279" s="66" t="str">
        <f t="shared" si="67"/>
        <v/>
      </c>
      <c r="AG279" s="68">
        <f t="shared" si="68"/>
        <v>0</v>
      </c>
      <c r="AH279" s="119" t="str">
        <f t="shared" si="69"/>
        <v/>
      </c>
      <c r="AI279" s="74"/>
    </row>
    <row r="280" spans="2:35" ht="16.2" hidden="1" customHeight="1" x14ac:dyDescent="0.25">
      <c r="B280" s="85" t="s">
        <v>356</v>
      </c>
      <c r="C280" s="87"/>
      <c r="D280" s="88"/>
      <c r="E280" s="87"/>
      <c r="F280" s="86" t="s">
        <v>37</v>
      </c>
      <c r="G280" s="86" t="s">
        <v>37</v>
      </c>
      <c r="H280" s="86" t="s">
        <v>37</v>
      </c>
      <c r="I280" s="66" t="str">
        <f t="shared" si="59"/>
        <v/>
      </c>
      <c r="J280" s="66" t="str">
        <f t="shared" si="60"/>
        <v/>
      </c>
      <c r="K280" s="66" t="str">
        <f t="shared" si="61"/>
        <v/>
      </c>
      <c r="L280" s="66" t="str">
        <f t="shared" si="62"/>
        <v/>
      </c>
      <c r="M280" s="66" t="str">
        <f t="shared" si="63"/>
        <v/>
      </c>
      <c r="N280" s="66" t="str">
        <f t="shared" si="64"/>
        <v>Insufficient Information</v>
      </c>
      <c r="O280" s="66" t="str">
        <f t="shared" si="65"/>
        <v>Insufficient Information</v>
      </c>
      <c r="P280" s="63" t="str">
        <f>IF(AND(J280&lt;&gt;"",J280&lt;=10),CRFs!$C$3,"")</f>
        <v/>
      </c>
      <c r="Q280" s="63" t="str">
        <f>IF(AND(J280&lt;&gt;"",J280&gt;=6,J280&lt;=15),CRFs!$C$4,"")</f>
        <v/>
      </c>
      <c r="R280" s="63" t="str">
        <f>IF(AND(J280&lt;&gt;"",J280&gt;=11,J280&lt;=20),CRFs!$C$5,"")</f>
        <v/>
      </c>
      <c r="S280" s="63" t="str">
        <f>IF(AND(J280&lt;&gt;"",J280&gt;=16,J280&lt;=25),CRFs!$C$6,"")</f>
        <v/>
      </c>
      <c r="T280" s="63" t="str">
        <f>IF(AND(J280&lt;&gt;"",J280&gt;=21),CRFs!$C$7,"")</f>
        <v/>
      </c>
      <c r="U280" s="63" t="str">
        <f>IF(AND(J280&lt;&gt;"",J280&gt;25),CRFs!$C$8,"")</f>
        <v/>
      </c>
      <c r="V280" s="63" t="str">
        <f>IF($N280="Yes",CRFs!$C$9,"")</f>
        <v/>
      </c>
      <c r="W280" s="63" t="str">
        <f>IF($O280="Yes",CRFs!$C$10,"")</f>
        <v/>
      </c>
      <c r="X280" s="63" t="s">
        <v>37</v>
      </c>
      <c r="Y280" s="63" t="str">
        <f>IFERROR(INDEX($P280:$W280,_xlfn.AGGREGATE(15,6,(COLUMN($P280:$W280)-COLUMN($P280)+1)/($P280:$W280&lt;&gt;""),COLUMNS($Y280:Y280))),"")</f>
        <v/>
      </c>
      <c r="Z280" s="63" t="str">
        <f>IFERROR(INDEX($P280:$W280,_xlfn.AGGREGATE(15,6,(COLUMN($P280:$W280)-COLUMN($P280)+1)/($P280:$W280&lt;&gt;""),COLUMNS($Y280:Z280))),"")</f>
        <v/>
      </c>
      <c r="AA280" s="63" t="str">
        <f>IFERROR(INDEX($P280:$W280,_xlfn.AGGREGATE(15,6,(COLUMN($P280:$W280)-COLUMN($P280)+1)/($P280:$W280&lt;&gt;""),COLUMNS($Y280:AA280))),"")</f>
        <v/>
      </c>
      <c r="AB280" s="63" t="str">
        <f>IFERROR(INDEX($P280:$W280,_xlfn.AGGREGATE(15,6,(COLUMN($P280:$W280)-COLUMN($P280)+1)/($P280:$W280&lt;&gt;""),COLUMNS($Y280:AB280))),"")</f>
        <v/>
      </c>
      <c r="AC280" s="86" t="s">
        <v>37</v>
      </c>
      <c r="AD280" s="67">
        <f>IFERROR(IF(LEFT(AE280,4)*1&lt;2022,VLOOKUP(AC280,CRFs!$C$3:$D$10,2,FALSE),IF(LEFT(AE280,4)*1&gt;=2022,VLOOKUP(AC280,CRFs!$C$3:$J$10,2+MATCH(AE280,CRFs!$E$2:$J$2,0),FALSE))),0)</f>
        <v>0</v>
      </c>
      <c r="AE280" s="66" t="str">
        <f t="shared" si="66"/>
        <v/>
      </c>
      <c r="AF280" s="66" t="str">
        <f t="shared" si="67"/>
        <v/>
      </c>
      <c r="AG280" s="68">
        <f t="shared" si="68"/>
        <v>0</v>
      </c>
      <c r="AH280" s="119" t="str">
        <f t="shared" si="69"/>
        <v/>
      </c>
      <c r="AI280" s="74"/>
    </row>
    <row r="281" spans="2:35" ht="16.2" hidden="1" customHeight="1" x14ac:dyDescent="0.25">
      <c r="B281" s="85" t="s">
        <v>357</v>
      </c>
      <c r="C281" s="87"/>
      <c r="D281" s="88"/>
      <c r="E281" s="87"/>
      <c r="F281" s="86" t="s">
        <v>37</v>
      </c>
      <c r="G281" s="86" t="s">
        <v>37</v>
      </c>
      <c r="H281" s="86" t="s">
        <v>37</v>
      </c>
      <c r="I281" s="66" t="str">
        <f t="shared" si="59"/>
        <v/>
      </c>
      <c r="J281" s="66" t="str">
        <f t="shared" si="60"/>
        <v/>
      </c>
      <c r="K281" s="66" t="str">
        <f t="shared" si="61"/>
        <v/>
      </c>
      <c r="L281" s="66" t="str">
        <f t="shared" si="62"/>
        <v/>
      </c>
      <c r="M281" s="66" t="str">
        <f t="shared" si="63"/>
        <v/>
      </c>
      <c r="N281" s="66" t="str">
        <f t="shared" si="64"/>
        <v>Insufficient Information</v>
      </c>
      <c r="O281" s="66" t="str">
        <f t="shared" si="65"/>
        <v>Insufficient Information</v>
      </c>
      <c r="P281" s="63" t="str">
        <f>IF(AND(J281&lt;&gt;"",J281&lt;=10),CRFs!$C$3,"")</f>
        <v/>
      </c>
      <c r="Q281" s="63" t="str">
        <f>IF(AND(J281&lt;&gt;"",J281&gt;=6,J281&lt;=15),CRFs!$C$4,"")</f>
        <v/>
      </c>
      <c r="R281" s="63" t="str">
        <f>IF(AND(J281&lt;&gt;"",J281&gt;=11,J281&lt;=20),CRFs!$C$5,"")</f>
        <v/>
      </c>
      <c r="S281" s="63" t="str">
        <f>IF(AND(J281&lt;&gt;"",J281&gt;=16,J281&lt;=25),CRFs!$C$6,"")</f>
        <v/>
      </c>
      <c r="T281" s="63" t="str">
        <f>IF(AND(J281&lt;&gt;"",J281&gt;=21),CRFs!$C$7,"")</f>
        <v/>
      </c>
      <c r="U281" s="63" t="str">
        <f>IF(AND(J281&lt;&gt;"",J281&gt;25),CRFs!$C$8,"")</f>
        <v/>
      </c>
      <c r="V281" s="63" t="str">
        <f>IF($N281="Yes",CRFs!$C$9,"")</f>
        <v/>
      </c>
      <c r="W281" s="63" t="str">
        <f>IF($O281="Yes",CRFs!$C$10,"")</f>
        <v/>
      </c>
      <c r="X281" s="63" t="s">
        <v>37</v>
      </c>
      <c r="Y281" s="63" t="str">
        <f>IFERROR(INDEX($P281:$W281,_xlfn.AGGREGATE(15,6,(COLUMN($P281:$W281)-COLUMN($P281)+1)/($P281:$W281&lt;&gt;""),COLUMNS($Y281:Y281))),"")</f>
        <v/>
      </c>
      <c r="Z281" s="63" t="str">
        <f>IFERROR(INDEX($P281:$W281,_xlfn.AGGREGATE(15,6,(COLUMN($P281:$W281)-COLUMN($P281)+1)/($P281:$W281&lt;&gt;""),COLUMNS($Y281:Z281))),"")</f>
        <v/>
      </c>
      <c r="AA281" s="63" t="str">
        <f>IFERROR(INDEX($P281:$W281,_xlfn.AGGREGATE(15,6,(COLUMN($P281:$W281)-COLUMN($P281)+1)/($P281:$W281&lt;&gt;""),COLUMNS($Y281:AA281))),"")</f>
        <v/>
      </c>
      <c r="AB281" s="63" t="str">
        <f>IFERROR(INDEX($P281:$W281,_xlfn.AGGREGATE(15,6,(COLUMN($P281:$W281)-COLUMN($P281)+1)/($P281:$W281&lt;&gt;""),COLUMNS($Y281:AB281))),"")</f>
        <v/>
      </c>
      <c r="AC281" s="86" t="s">
        <v>37</v>
      </c>
      <c r="AD281" s="67">
        <f>IFERROR(IF(LEFT(AE281,4)*1&lt;2022,VLOOKUP(AC281,CRFs!$C$3:$D$10,2,FALSE),IF(LEFT(AE281,4)*1&gt;=2022,VLOOKUP(AC281,CRFs!$C$3:$J$10,2+MATCH(AE281,CRFs!$E$2:$J$2,0),FALSE))),0)</f>
        <v>0</v>
      </c>
      <c r="AE281" s="66" t="str">
        <f t="shared" si="66"/>
        <v/>
      </c>
      <c r="AF281" s="66" t="str">
        <f t="shared" si="67"/>
        <v/>
      </c>
      <c r="AG281" s="68">
        <f t="shared" si="68"/>
        <v>0</v>
      </c>
      <c r="AH281" s="119" t="str">
        <f t="shared" si="69"/>
        <v/>
      </c>
      <c r="AI281" s="74"/>
    </row>
    <row r="282" spans="2:35" ht="16.2" hidden="1" customHeight="1" x14ac:dyDescent="0.25">
      <c r="B282" s="85" t="s">
        <v>358</v>
      </c>
      <c r="C282" s="87"/>
      <c r="D282" s="88"/>
      <c r="E282" s="87"/>
      <c r="F282" s="86" t="s">
        <v>37</v>
      </c>
      <c r="G282" s="86" t="s">
        <v>37</v>
      </c>
      <c r="H282" s="86" t="s">
        <v>37</v>
      </c>
      <c r="I282" s="66" t="str">
        <f t="shared" si="59"/>
        <v/>
      </c>
      <c r="J282" s="66" t="str">
        <f t="shared" si="60"/>
        <v/>
      </c>
      <c r="K282" s="66" t="str">
        <f t="shared" si="61"/>
        <v/>
      </c>
      <c r="L282" s="66" t="str">
        <f t="shared" si="62"/>
        <v/>
      </c>
      <c r="M282" s="66" t="str">
        <f t="shared" si="63"/>
        <v/>
      </c>
      <c r="N282" s="66" t="str">
        <f t="shared" si="64"/>
        <v>Insufficient Information</v>
      </c>
      <c r="O282" s="66" t="str">
        <f t="shared" si="65"/>
        <v>Insufficient Information</v>
      </c>
      <c r="P282" s="63" t="str">
        <f>IF(AND(J282&lt;&gt;"",J282&lt;=10),CRFs!$C$3,"")</f>
        <v/>
      </c>
      <c r="Q282" s="63" t="str">
        <f>IF(AND(J282&lt;&gt;"",J282&gt;=6,J282&lt;=15),CRFs!$C$4,"")</f>
        <v/>
      </c>
      <c r="R282" s="63" t="str">
        <f>IF(AND(J282&lt;&gt;"",J282&gt;=11,J282&lt;=20),CRFs!$C$5,"")</f>
        <v/>
      </c>
      <c r="S282" s="63" t="str">
        <f>IF(AND(J282&lt;&gt;"",J282&gt;=16,J282&lt;=25),CRFs!$C$6,"")</f>
        <v/>
      </c>
      <c r="T282" s="63" t="str">
        <f>IF(AND(J282&lt;&gt;"",J282&gt;=21),CRFs!$C$7,"")</f>
        <v/>
      </c>
      <c r="U282" s="63" t="str">
        <f>IF(AND(J282&lt;&gt;"",J282&gt;25),CRFs!$C$8,"")</f>
        <v/>
      </c>
      <c r="V282" s="63" t="str">
        <f>IF($N282="Yes",CRFs!$C$9,"")</f>
        <v/>
      </c>
      <c r="W282" s="63" t="str">
        <f>IF($O282="Yes",CRFs!$C$10,"")</f>
        <v/>
      </c>
      <c r="X282" s="63" t="s">
        <v>37</v>
      </c>
      <c r="Y282" s="63" t="str">
        <f>IFERROR(INDEX($P282:$W282,_xlfn.AGGREGATE(15,6,(COLUMN($P282:$W282)-COLUMN($P282)+1)/($P282:$W282&lt;&gt;""),COLUMNS($Y282:Y282))),"")</f>
        <v/>
      </c>
      <c r="Z282" s="63" t="str">
        <f>IFERROR(INDEX($P282:$W282,_xlfn.AGGREGATE(15,6,(COLUMN($P282:$W282)-COLUMN($P282)+1)/($P282:$W282&lt;&gt;""),COLUMNS($Y282:Z282))),"")</f>
        <v/>
      </c>
      <c r="AA282" s="63" t="str">
        <f>IFERROR(INDEX($P282:$W282,_xlfn.AGGREGATE(15,6,(COLUMN($P282:$W282)-COLUMN($P282)+1)/($P282:$W282&lt;&gt;""),COLUMNS($Y282:AA282))),"")</f>
        <v/>
      </c>
      <c r="AB282" s="63" t="str">
        <f>IFERROR(INDEX($P282:$W282,_xlfn.AGGREGATE(15,6,(COLUMN($P282:$W282)-COLUMN($P282)+1)/($P282:$W282&lt;&gt;""),COLUMNS($Y282:AB282))),"")</f>
        <v/>
      </c>
      <c r="AC282" s="86" t="s">
        <v>37</v>
      </c>
      <c r="AD282" s="67">
        <f>IFERROR(IF(LEFT(AE282,4)*1&lt;2022,VLOOKUP(AC282,CRFs!$C$3:$D$10,2,FALSE),IF(LEFT(AE282,4)*1&gt;=2022,VLOOKUP(AC282,CRFs!$C$3:$J$10,2+MATCH(AE282,CRFs!$E$2:$J$2,0),FALSE))),0)</f>
        <v>0</v>
      </c>
      <c r="AE282" s="66" t="str">
        <f t="shared" si="66"/>
        <v/>
      </c>
      <c r="AF282" s="66" t="str">
        <f t="shared" si="67"/>
        <v/>
      </c>
      <c r="AG282" s="68">
        <f t="shared" si="68"/>
        <v>0</v>
      </c>
      <c r="AH282" s="119" t="str">
        <f t="shared" si="69"/>
        <v/>
      </c>
      <c r="AI282" s="74"/>
    </row>
    <row r="283" spans="2:35" ht="16.2" hidden="1" customHeight="1" x14ac:dyDescent="0.25">
      <c r="B283" s="85" t="s">
        <v>359</v>
      </c>
      <c r="C283" s="87"/>
      <c r="D283" s="88"/>
      <c r="E283" s="87"/>
      <c r="F283" s="86" t="s">
        <v>37</v>
      </c>
      <c r="G283" s="86" t="s">
        <v>37</v>
      </c>
      <c r="H283" s="86" t="s">
        <v>37</v>
      </c>
      <c r="I283" s="66" t="str">
        <f t="shared" si="59"/>
        <v/>
      </c>
      <c r="J283" s="66" t="str">
        <f t="shared" si="60"/>
        <v/>
      </c>
      <c r="K283" s="66" t="str">
        <f t="shared" si="61"/>
        <v/>
      </c>
      <c r="L283" s="66" t="str">
        <f t="shared" si="62"/>
        <v/>
      </c>
      <c r="M283" s="66" t="str">
        <f t="shared" si="63"/>
        <v/>
      </c>
      <c r="N283" s="66" t="str">
        <f t="shared" si="64"/>
        <v>Insufficient Information</v>
      </c>
      <c r="O283" s="66" t="str">
        <f t="shared" si="65"/>
        <v>Insufficient Information</v>
      </c>
      <c r="P283" s="63" t="str">
        <f>IF(AND(J283&lt;&gt;"",J283&lt;=10),CRFs!$C$3,"")</f>
        <v/>
      </c>
      <c r="Q283" s="63" t="str">
        <f>IF(AND(J283&lt;&gt;"",J283&gt;=6,J283&lt;=15),CRFs!$C$4,"")</f>
        <v/>
      </c>
      <c r="R283" s="63" t="str">
        <f>IF(AND(J283&lt;&gt;"",J283&gt;=11,J283&lt;=20),CRFs!$C$5,"")</f>
        <v/>
      </c>
      <c r="S283" s="63" t="str">
        <f>IF(AND(J283&lt;&gt;"",J283&gt;=16,J283&lt;=25),CRFs!$C$6,"")</f>
        <v/>
      </c>
      <c r="T283" s="63" t="str">
        <f>IF(AND(J283&lt;&gt;"",J283&gt;=21),CRFs!$C$7,"")</f>
        <v/>
      </c>
      <c r="U283" s="63" t="str">
        <f>IF(AND(J283&lt;&gt;"",J283&gt;25),CRFs!$C$8,"")</f>
        <v/>
      </c>
      <c r="V283" s="63" t="str">
        <f>IF($N283="Yes",CRFs!$C$9,"")</f>
        <v/>
      </c>
      <c r="W283" s="63" t="str">
        <f>IF($O283="Yes",CRFs!$C$10,"")</f>
        <v/>
      </c>
      <c r="X283" s="63" t="s">
        <v>37</v>
      </c>
      <c r="Y283" s="63" t="str">
        <f>IFERROR(INDEX($P283:$W283,_xlfn.AGGREGATE(15,6,(COLUMN($P283:$W283)-COLUMN($P283)+1)/($P283:$W283&lt;&gt;""),COLUMNS($Y283:Y283))),"")</f>
        <v/>
      </c>
      <c r="Z283" s="63" t="str">
        <f>IFERROR(INDEX($P283:$W283,_xlfn.AGGREGATE(15,6,(COLUMN($P283:$W283)-COLUMN($P283)+1)/($P283:$W283&lt;&gt;""),COLUMNS($Y283:Z283))),"")</f>
        <v/>
      </c>
      <c r="AA283" s="63" t="str">
        <f>IFERROR(INDEX($P283:$W283,_xlfn.AGGREGATE(15,6,(COLUMN($P283:$W283)-COLUMN($P283)+1)/($P283:$W283&lt;&gt;""),COLUMNS($Y283:AA283))),"")</f>
        <v/>
      </c>
      <c r="AB283" s="63" t="str">
        <f>IFERROR(INDEX($P283:$W283,_xlfn.AGGREGATE(15,6,(COLUMN($P283:$W283)-COLUMN($P283)+1)/($P283:$W283&lt;&gt;""),COLUMNS($Y283:AB283))),"")</f>
        <v/>
      </c>
      <c r="AC283" s="86" t="s">
        <v>37</v>
      </c>
      <c r="AD283" s="67">
        <f>IFERROR(IF(LEFT(AE283,4)*1&lt;2022,VLOOKUP(AC283,CRFs!$C$3:$D$10,2,FALSE),IF(LEFT(AE283,4)*1&gt;=2022,VLOOKUP(AC283,CRFs!$C$3:$J$10,2+MATCH(AE283,CRFs!$E$2:$J$2,0),FALSE))),0)</f>
        <v>0</v>
      </c>
      <c r="AE283" s="66" t="str">
        <f t="shared" si="66"/>
        <v/>
      </c>
      <c r="AF283" s="66" t="str">
        <f t="shared" si="67"/>
        <v/>
      </c>
      <c r="AG283" s="68">
        <f t="shared" si="68"/>
        <v>0</v>
      </c>
      <c r="AH283" s="119" t="str">
        <f t="shared" si="69"/>
        <v/>
      </c>
      <c r="AI283" s="74"/>
    </row>
    <row r="284" spans="2:35" ht="16.2" hidden="1" customHeight="1" x14ac:dyDescent="0.25">
      <c r="B284" s="85" t="s">
        <v>360</v>
      </c>
      <c r="C284" s="87"/>
      <c r="D284" s="88"/>
      <c r="E284" s="87"/>
      <c r="F284" s="86" t="s">
        <v>37</v>
      </c>
      <c r="G284" s="86" t="s">
        <v>37</v>
      </c>
      <c r="H284" s="86" t="s">
        <v>37</v>
      </c>
      <c r="I284" s="66" t="str">
        <f t="shared" si="59"/>
        <v/>
      </c>
      <c r="J284" s="66" t="str">
        <f t="shared" si="60"/>
        <v/>
      </c>
      <c r="K284" s="66" t="str">
        <f t="shared" si="61"/>
        <v/>
      </c>
      <c r="L284" s="66" t="str">
        <f t="shared" si="62"/>
        <v/>
      </c>
      <c r="M284" s="66" t="str">
        <f t="shared" si="63"/>
        <v/>
      </c>
      <c r="N284" s="66" t="str">
        <f t="shared" si="64"/>
        <v>Insufficient Information</v>
      </c>
      <c r="O284" s="66" t="str">
        <f t="shared" si="65"/>
        <v>Insufficient Information</v>
      </c>
      <c r="P284" s="63" t="str">
        <f>IF(AND(J284&lt;&gt;"",J284&lt;=10),CRFs!$C$3,"")</f>
        <v/>
      </c>
      <c r="Q284" s="63" t="str">
        <f>IF(AND(J284&lt;&gt;"",J284&gt;=6,J284&lt;=15),CRFs!$C$4,"")</f>
        <v/>
      </c>
      <c r="R284" s="63" t="str">
        <f>IF(AND(J284&lt;&gt;"",J284&gt;=11,J284&lt;=20),CRFs!$C$5,"")</f>
        <v/>
      </c>
      <c r="S284" s="63" t="str">
        <f>IF(AND(J284&lt;&gt;"",J284&gt;=16,J284&lt;=25),CRFs!$C$6,"")</f>
        <v/>
      </c>
      <c r="T284" s="63" t="str">
        <f>IF(AND(J284&lt;&gt;"",J284&gt;=21),CRFs!$C$7,"")</f>
        <v/>
      </c>
      <c r="U284" s="63" t="str">
        <f>IF(AND(J284&lt;&gt;"",J284&gt;25),CRFs!$C$8,"")</f>
        <v/>
      </c>
      <c r="V284" s="63" t="str">
        <f>IF($N284="Yes",CRFs!$C$9,"")</f>
        <v/>
      </c>
      <c r="W284" s="63" t="str">
        <f>IF($O284="Yes",CRFs!$C$10,"")</f>
        <v/>
      </c>
      <c r="X284" s="63" t="s">
        <v>37</v>
      </c>
      <c r="Y284" s="63" t="str">
        <f>IFERROR(INDEX($P284:$W284,_xlfn.AGGREGATE(15,6,(COLUMN($P284:$W284)-COLUMN($P284)+1)/($P284:$W284&lt;&gt;""),COLUMNS($Y284:Y284))),"")</f>
        <v/>
      </c>
      <c r="Z284" s="63" t="str">
        <f>IFERROR(INDEX($P284:$W284,_xlfn.AGGREGATE(15,6,(COLUMN($P284:$W284)-COLUMN($P284)+1)/($P284:$W284&lt;&gt;""),COLUMNS($Y284:Z284))),"")</f>
        <v/>
      </c>
      <c r="AA284" s="63" t="str">
        <f>IFERROR(INDEX($P284:$W284,_xlfn.AGGREGATE(15,6,(COLUMN($P284:$W284)-COLUMN($P284)+1)/($P284:$W284&lt;&gt;""),COLUMNS($Y284:AA284))),"")</f>
        <v/>
      </c>
      <c r="AB284" s="63" t="str">
        <f>IFERROR(INDEX($P284:$W284,_xlfn.AGGREGATE(15,6,(COLUMN($P284:$W284)-COLUMN($P284)+1)/($P284:$W284&lt;&gt;""),COLUMNS($Y284:AB284))),"")</f>
        <v/>
      </c>
      <c r="AC284" s="86" t="s">
        <v>37</v>
      </c>
      <c r="AD284" s="67">
        <f>IFERROR(IF(LEFT(AE284,4)*1&lt;2022,VLOOKUP(AC284,CRFs!$C$3:$D$10,2,FALSE),IF(LEFT(AE284,4)*1&gt;=2022,VLOOKUP(AC284,CRFs!$C$3:$J$10,2+MATCH(AE284,CRFs!$E$2:$J$2,0),FALSE))),0)</f>
        <v>0</v>
      </c>
      <c r="AE284" s="66" t="str">
        <f t="shared" si="66"/>
        <v/>
      </c>
      <c r="AF284" s="66" t="str">
        <f t="shared" si="67"/>
        <v/>
      </c>
      <c r="AG284" s="68">
        <f t="shared" si="68"/>
        <v>0</v>
      </c>
      <c r="AH284" s="119" t="str">
        <f t="shared" si="69"/>
        <v/>
      </c>
      <c r="AI284" s="74"/>
    </row>
    <row r="285" spans="2:35" ht="16.2" hidden="1" customHeight="1" x14ac:dyDescent="0.25">
      <c r="B285" s="85" t="s">
        <v>361</v>
      </c>
      <c r="C285" s="87"/>
      <c r="D285" s="88"/>
      <c r="E285" s="87"/>
      <c r="F285" s="86" t="s">
        <v>37</v>
      </c>
      <c r="G285" s="86" t="s">
        <v>37</v>
      </c>
      <c r="H285" s="86" t="s">
        <v>37</v>
      </c>
      <c r="I285" s="66" t="str">
        <f t="shared" si="59"/>
        <v/>
      </c>
      <c r="J285" s="66" t="str">
        <f t="shared" si="60"/>
        <v/>
      </c>
      <c r="K285" s="66" t="str">
        <f t="shared" si="61"/>
        <v/>
      </c>
      <c r="L285" s="66" t="str">
        <f t="shared" si="62"/>
        <v/>
      </c>
      <c r="M285" s="66" t="str">
        <f t="shared" si="63"/>
        <v/>
      </c>
      <c r="N285" s="66" t="str">
        <f t="shared" si="64"/>
        <v>Insufficient Information</v>
      </c>
      <c r="O285" s="66" t="str">
        <f t="shared" si="65"/>
        <v>Insufficient Information</v>
      </c>
      <c r="P285" s="63" t="str">
        <f>IF(AND(J285&lt;&gt;"",J285&lt;=10),CRFs!$C$3,"")</f>
        <v/>
      </c>
      <c r="Q285" s="63" t="str">
        <f>IF(AND(J285&lt;&gt;"",J285&gt;=6,J285&lt;=15),CRFs!$C$4,"")</f>
        <v/>
      </c>
      <c r="R285" s="63" t="str">
        <f>IF(AND(J285&lt;&gt;"",J285&gt;=11,J285&lt;=20),CRFs!$C$5,"")</f>
        <v/>
      </c>
      <c r="S285" s="63" t="str">
        <f>IF(AND(J285&lt;&gt;"",J285&gt;=16,J285&lt;=25),CRFs!$C$6,"")</f>
        <v/>
      </c>
      <c r="T285" s="63" t="str">
        <f>IF(AND(J285&lt;&gt;"",J285&gt;=21),CRFs!$C$7,"")</f>
        <v/>
      </c>
      <c r="U285" s="63" t="str">
        <f>IF(AND(J285&lt;&gt;"",J285&gt;25),CRFs!$C$8,"")</f>
        <v/>
      </c>
      <c r="V285" s="63" t="str">
        <f>IF($N285="Yes",CRFs!$C$9,"")</f>
        <v/>
      </c>
      <c r="W285" s="63" t="str">
        <f>IF($O285="Yes",CRFs!$C$10,"")</f>
        <v/>
      </c>
      <c r="X285" s="63" t="s">
        <v>37</v>
      </c>
      <c r="Y285" s="63" t="str">
        <f>IFERROR(INDEX($P285:$W285,_xlfn.AGGREGATE(15,6,(COLUMN($P285:$W285)-COLUMN($P285)+1)/($P285:$W285&lt;&gt;""),COLUMNS($Y285:Y285))),"")</f>
        <v/>
      </c>
      <c r="Z285" s="63" t="str">
        <f>IFERROR(INDEX($P285:$W285,_xlfn.AGGREGATE(15,6,(COLUMN($P285:$W285)-COLUMN($P285)+1)/($P285:$W285&lt;&gt;""),COLUMNS($Y285:Z285))),"")</f>
        <v/>
      </c>
      <c r="AA285" s="63" t="str">
        <f>IFERROR(INDEX($P285:$W285,_xlfn.AGGREGATE(15,6,(COLUMN($P285:$W285)-COLUMN($P285)+1)/($P285:$W285&lt;&gt;""),COLUMNS($Y285:AA285))),"")</f>
        <v/>
      </c>
      <c r="AB285" s="63" t="str">
        <f>IFERROR(INDEX($P285:$W285,_xlfn.AGGREGATE(15,6,(COLUMN($P285:$W285)-COLUMN($P285)+1)/($P285:$W285&lt;&gt;""),COLUMNS($Y285:AB285))),"")</f>
        <v/>
      </c>
      <c r="AC285" s="86" t="s">
        <v>37</v>
      </c>
      <c r="AD285" s="67">
        <f>IFERROR(IF(LEFT(AE285,4)*1&lt;2022,VLOOKUP(AC285,CRFs!$C$3:$D$10,2,FALSE),IF(LEFT(AE285,4)*1&gt;=2022,VLOOKUP(AC285,CRFs!$C$3:$J$10,2+MATCH(AE285,CRFs!$E$2:$J$2,0),FALSE))),0)</f>
        <v>0</v>
      </c>
      <c r="AE285" s="66" t="str">
        <f t="shared" si="66"/>
        <v/>
      </c>
      <c r="AF285" s="66" t="str">
        <f t="shared" si="67"/>
        <v/>
      </c>
      <c r="AG285" s="68">
        <f t="shared" si="68"/>
        <v>0</v>
      </c>
      <c r="AH285" s="119" t="str">
        <f t="shared" si="69"/>
        <v/>
      </c>
      <c r="AI285" s="74"/>
    </row>
    <row r="286" spans="2:35" ht="16.2" hidden="1" customHeight="1" x14ac:dyDescent="0.25">
      <c r="B286" s="85" t="s">
        <v>362</v>
      </c>
      <c r="C286" s="87"/>
      <c r="D286" s="88"/>
      <c r="E286" s="87"/>
      <c r="F286" s="86" t="s">
        <v>37</v>
      </c>
      <c r="G286" s="86" t="s">
        <v>37</v>
      </c>
      <c r="H286" s="86" t="s">
        <v>37</v>
      </c>
      <c r="I286" s="66" t="str">
        <f t="shared" si="59"/>
        <v/>
      </c>
      <c r="J286" s="66" t="str">
        <f t="shared" si="60"/>
        <v/>
      </c>
      <c r="K286" s="66" t="str">
        <f t="shared" si="61"/>
        <v/>
      </c>
      <c r="L286" s="66" t="str">
        <f t="shared" si="62"/>
        <v/>
      </c>
      <c r="M286" s="66" t="str">
        <f t="shared" si="63"/>
        <v/>
      </c>
      <c r="N286" s="66" t="str">
        <f t="shared" si="64"/>
        <v>Insufficient Information</v>
      </c>
      <c r="O286" s="66" t="str">
        <f t="shared" si="65"/>
        <v>Insufficient Information</v>
      </c>
      <c r="P286" s="63" t="str">
        <f>IF(AND(J286&lt;&gt;"",J286&lt;=10),CRFs!$C$3,"")</f>
        <v/>
      </c>
      <c r="Q286" s="63" t="str">
        <f>IF(AND(J286&lt;&gt;"",J286&gt;=6,J286&lt;=15),CRFs!$C$4,"")</f>
        <v/>
      </c>
      <c r="R286" s="63" t="str">
        <f>IF(AND(J286&lt;&gt;"",J286&gt;=11,J286&lt;=20),CRFs!$C$5,"")</f>
        <v/>
      </c>
      <c r="S286" s="63" t="str">
        <f>IF(AND(J286&lt;&gt;"",J286&gt;=16,J286&lt;=25),CRFs!$C$6,"")</f>
        <v/>
      </c>
      <c r="T286" s="63" t="str">
        <f>IF(AND(J286&lt;&gt;"",J286&gt;=21),CRFs!$C$7,"")</f>
        <v/>
      </c>
      <c r="U286" s="63" t="str">
        <f>IF(AND(J286&lt;&gt;"",J286&gt;25),CRFs!$C$8,"")</f>
        <v/>
      </c>
      <c r="V286" s="63" t="str">
        <f>IF($N286="Yes",CRFs!$C$9,"")</f>
        <v/>
      </c>
      <c r="W286" s="63" t="str">
        <f>IF($O286="Yes",CRFs!$C$10,"")</f>
        <v/>
      </c>
      <c r="X286" s="63" t="s">
        <v>37</v>
      </c>
      <c r="Y286" s="63" t="str">
        <f>IFERROR(INDEX($P286:$W286,_xlfn.AGGREGATE(15,6,(COLUMN($P286:$W286)-COLUMN($P286)+1)/($P286:$W286&lt;&gt;""),COLUMNS($Y286:Y286))),"")</f>
        <v/>
      </c>
      <c r="Z286" s="63" t="str">
        <f>IFERROR(INDEX($P286:$W286,_xlfn.AGGREGATE(15,6,(COLUMN($P286:$W286)-COLUMN($P286)+1)/($P286:$W286&lt;&gt;""),COLUMNS($Y286:Z286))),"")</f>
        <v/>
      </c>
      <c r="AA286" s="63" t="str">
        <f>IFERROR(INDEX($P286:$W286,_xlfn.AGGREGATE(15,6,(COLUMN($P286:$W286)-COLUMN($P286)+1)/($P286:$W286&lt;&gt;""),COLUMNS($Y286:AA286))),"")</f>
        <v/>
      </c>
      <c r="AB286" s="63" t="str">
        <f>IFERROR(INDEX($P286:$W286,_xlfn.AGGREGATE(15,6,(COLUMN($P286:$W286)-COLUMN($P286)+1)/($P286:$W286&lt;&gt;""),COLUMNS($Y286:AB286))),"")</f>
        <v/>
      </c>
      <c r="AC286" s="86" t="s">
        <v>37</v>
      </c>
      <c r="AD286" s="67">
        <f>IFERROR(IF(LEFT(AE286,4)*1&lt;2022,VLOOKUP(AC286,CRFs!$C$3:$D$10,2,FALSE),IF(LEFT(AE286,4)*1&gt;=2022,VLOOKUP(AC286,CRFs!$C$3:$J$10,2+MATCH(AE286,CRFs!$E$2:$J$2,0),FALSE))),0)</f>
        <v>0</v>
      </c>
      <c r="AE286" s="66" t="str">
        <f t="shared" si="66"/>
        <v/>
      </c>
      <c r="AF286" s="66" t="str">
        <f t="shared" si="67"/>
        <v/>
      </c>
      <c r="AG286" s="68">
        <f t="shared" si="68"/>
        <v>0</v>
      </c>
      <c r="AH286" s="119" t="str">
        <f t="shared" si="69"/>
        <v/>
      </c>
      <c r="AI286" s="74"/>
    </row>
    <row r="287" spans="2:35" ht="16.2" hidden="1" customHeight="1" x14ac:dyDescent="0.25">
      <c r="B287" s="85" t="s">
        <v>363</v>
      </c>
      <c r="C287" s="87"/>
      <c r="D287" s="88"/>
      <c r="E287" s="87"/>
      <c r="F287" s="86" t="s">
        <v>37</v>
      </c>
      <c r="G287" s="86" t="s">
        <v>37</v>
      </c>
      <c r="H287" s="86" t="s">
        <v>37</v>
      </c>
      <c r="I287" s="66" t="str">
        <f t="shared" si="59"/>
        <v/>
      </c>
      <c r="J287" s="66" t="str">
        <f t="shared" si="60"/>
        <v/>
      </c>
      <c r="K287" s="66" t="str">
        <f t="shared" si="61"/>
        <v/>
      </c>
      <c r="L287" s="66" t="str">
        <f t="shared" si="62"/>
        <v/>
      </c>
      <c r="M287" s="66" t="str">
        <f t="shared" si="63"/>
        <v/>
      </c>
      <c r="N287" s="66" t="str">
        <f t="shared" si="64"/>
        <v>Insufficient Information</v>
      </c>
      <c r="O287" s="66" t="str">
        <f t="shared" si="65"/>
        <v>Insufficient Information</v>
      </c>
      <c r="P287" s="63" t="str">
        <f>IF(AND(J287&lt;&gt;"",J287&lt;=10),CRFs!$C$3,"")</f>
        <v/>
      </c>
      <c r="Q287" s="63" t="str">
        <f>IF(AND(J287&lt;&gt;"",J287&gt;=6,J287&lt;=15),CRFs!$C$4,"")</f>
        <v/>
      </c>
      <c r="R287" s="63" t="str">
        <f>IF(AND(J287&lt;&gt;"",J287&gt;=11,J287&lt;=20),CRFs!$C$5,"")</f>
        <v/>
      </c>
      <c r="S287" s="63" t="str">
        <f>IF(AND(J287&lt;&gt;"",J287&gt;=16,J287&lt;=25),CRFs!$C$6,"")</f>
        <v/>
      </c>
      <c r="T287" s="63" t="str">
        <f>IF(AND(J287&lt;&gt;"",J287&gt;=21),CRFs!$C$7,"")</f>
        <v/>
      </c>
      <c r="U287" s="63" t="str">
        <f>IF(AND(J287&lt;&gt;"",J287&gt;25),CRFs!$C$8,"")</f>
        <v/>
      </c>
      <c r="V287" s="63" t="str">
        <f>IF($N287="Yes",CRFs!$C$9,"")</f>
        <v/>
      </c>
      <c r="W287" s="63" t="str">
        <f>IF($O287="Yes",CRFs!$C$10,"")</f>
        <v/>
      </c>
      <c r="X287" s="63" t="s">
        <v>37</v>
      </c>
      <c r="Y287" s="63" t="str">
        <f>IFERROR(INDEX($P287:$W287,_xlfn.AGGREGATE(15,6,(COLUMN($P287:$W287)-COLUMN($P287)+1)/($P287:$W287&lt;&gt;""),COLUMNS($Y287:Y287))),"")</f>
        <v/>
      </c>
      <c r="Z287" s="63" t="str">
        <f>IFERROR(INDEX($P287:$W287,_xlfn.AGGREGATE(15,6,(COLUMN($P287:$W287)-COLUMN($P287)+1)/($P287:$W287&lt;&gt;""),COLUMNS($Y287:Z287))),"")</f>
        <v/>
      </c>
      <c r="AA287" s="63" t="str">
        <f>IFERROR(INDEX($P287:$W287,_xlfn.AGGREGATE(15,6,(COLUMN($P287:$W287)-COLUMN($P287)+1)/($P287:$W287&lt;&gt;""),COLUMNS($Y287:AA287))),"")</f>
        <v/>
      </c>
      <c r="AB287" s="63" t="str">
        <f>IFERROR(INDEX($P287:$W287,_xlfn.AGGREGATE(15,6,(COLUMN($P287:$W287)-COLUMN($P287)+1)/($P287:$W287&lt;&gt;""),COLUMNS($Y287:AB287))),"")</f>
        <v/>
      </c>
      <c r="AC287" s="86" t="s">
        <v>37</v>
      </c>
      <c r="AD287" s="67">
        <f>IFERROR(IF(LEFT(AE287,4)*1&lt;2022,VLOOKUP(AC287,CRFs!$C$3:$D$10,2,FALSE),IF(LEFT(AE287,4)*1&gt;=2022,VLOOKUP(AC287,CRFs!$C$3:$J$10,2+MATCH(AE287,CRFs!$E$2:$J$2,0),FALSE))),0)</f>
        <v>0</v>
      </c>
      <c r="AE287" s="66" t="str">
        <f t="shared" si="66"/>
        <v/>
      </c>
      <c r="AF287" s="66" t="str">
        <f t="shared" si="67"/>
        <v/>
      </c>
      <c r="AG287" s="68">
        <f t="shared" si="68"/>
        <v>0</v>
      </c>
      <c r="AH287" s="119" t="str">
        <f t="shared" si="69"/>
        <v/>
      </c>
      <c r="AI287" s="74"/>
    </row>
    <row r="288" spans="2:35" ht="16.2" hidden="1" customHeight="1" x14ac:dyDescent="0.25">
      <c r="B288" s="85" t="s">
        <v>364</v>
      </c>
      <c r="C288" s="87"/>
      <c r="D288" s="88"/>
      <c r="E288" s="87"/>
      <c r="F288" s="86" t="s">
        <v>37</v>
      </c>
      <c r="G288" s="86" t="s">
        <v>37</v>
      </c>
      <c r="H288" s="86" t="s">
        <v>37</v>
      </c>
      <c r="I288" s="66" t="str">
        <f t="shared" si="59"/>
        <v/>
      </c>
      <c r="J288" s="66" t="str">
        <f t="shared" si="60"/>
        <v/>
      </c>
      <c r="K288" s="66" t="str">
        <f t="shared" si="61"/>
        <v/>
      </c>
      <c r="L288" s="66" t="str">
        <f t="shared" si="62"/>
        <v/>
      </c>
      <c r="M288" s="66" t="str">
        <f t="shared" si="63"/>
        <v/>
      </c>
      <c r="N288" s="66" t="str">
        <f t="shared" si="64"/>
        <v>Insufficient Information</v>
      </c>
      <c r="O288" s="66" t="str">
        <f t="shared" si="65"/>
        <v>Insufficient Information</v>
      </c>
      <c r="P288" s="63" t="str">
        <f>IF(AND(J288&lt;&gt;"",J288&lt;=10),CRFs!$C$3,"")</f>
        <v/>
      </c>
      <c r="Q288" s="63" t="str">
        <f>IF(AND(J288&lt;&gt;"",J288&gt;=6,J288&lt;=15),CRFs!$C$4,"")</f>
        <v/>
      </c>
      <c r="R288" s="63" t="str">
        <f>IF(AND(J288&lt;&gt;"",J288&gt;=11,J288&lt;=20),CRFs!$C$5,"")</f>
        <v/>
      </c>
      <c r="S288" s="63" t="str">
        <f>IF(AND(J288&lt;&gt;"",J288&gt;=16,J288&lt;=25),CRFs!$C$6,"")</f>
        <v/>
      </c>
      <c r="T288" s="63" t="str">
        <f>IF(AND(J288&lt;&gt;"",J288&gt;=21),CRFs!$C$7,"")</f>
        <v/>
      </c>
      <c r="U288" s="63" t="str">
        <f>IF(AND(J288&lt;&gt;"",J288&gt;25),CRFs!$C$8,"")</f>
        <v/>
      </c>
      <c r="V288" s="63" t="str">
        <f>IF($N288="Yes",CRFs!$C$9,"")</f>
        <v/>
      </c>
      <c r="W288" s="63" t="str">
        <f>IF($O288="Yes",CRFs!$C$10,"")</f>
        <v/>
      </c>
      <c r="X288" s="63" t="s">
        <v>37</v>
      </c>
      <c r="Y288" s="63" t="str">
        <f>IFERROR(INDEX($P288:$W288,_xlfn.AGGREGATE(15,6,(COLUMN($P288:$W288)-COLUMN($P288)+1)/($P288:$W288&lt;&gt;""),COLUMNS($Y288:Y288))),"")</f>
        <v/>
      </c>
      <c r="Z288" s="63" t="str">
        <f>IFERROR(INDEX($P288:$W288,_xlfn.AGGREGATE(15,6,(COLUMN($P288:$W288)-COLUMN($P288)+1)/($P288:$W288&lt;&gt;""),COLUMNS($Y288:Z288))),"")</f>
        <v/>
      </c>
      <c r="AA288" s="63" t="str">
        <f>IFERROR(INDEX($P288:$W288,_xlfn.AGGREGATE(15,6,(COLUMN($P288:$W288)-COLUMN($P288)+1)/($P288:$W288&lt;&gt;""),COLUMNS($Y288:AA288))),"")</f>
        <v/>
      </c>
      <c r="AB288" s="63" t="str">
        <f>IFERROR(INDEX($P288:$W288,_xlfn.AGGREGATE(15,6,(COLUMN($P288:$W288)-COLUMN($P288)+1)/($P288:$W288&lt;&gt;""),COLUMNS($Y288:AB288))),"")</f>
        <v/>
      </c>
      <c r="AC288" s="86" t="s">
        <v>37</v>
      </c>
      <c r="AD288" s="67">
        <f>IFERROR(IF(LEFT(AE288,4)*1&lt;2022,VLOOKUP(AC288,CRFs!$C$3:$D$10,2,FALSE),IF(LEFT(AE288,4)*1&gt;=2022,VLOOKUP(AC288,CRFs!$C$3:$J$10,2+MATCH(AE288,CRFs!$E$2:$J$2,0),FALSE))),0)</f>
        <v>0</v>
      </c>
      <c r="AE288" s="66" t="str">
        <f t="shared" si="66"/>
        <v/>
      </c>
      <c r="AF288" s="66" t="str">
        <f t="shared" si="67"/>
        <v/>
      </c>
      <c r="AG288" s="68">
        <f t="shared" si="68"/>
        <v>0</v>
      </c>
      <c r="AH288" s="119" t="str">
        <f t="shared" si="69"/>
        <v/>
      </c>
      <c r="AI288" s="74"/>
    </row>
    <row r="289" spans="2:35" ht="16.2" hidden="1" customHeight="1" x14ac:dyDescent="0.25">
      <c r="B289" s="85" t="s">
        <v>365</v>
      </c>
      <c r="C289" s="87"/>
      <c r="D289" s="88"/>
      <c r="E289" s="87"/>
      <c r="F289" s="86" t="s">
        <v>37</v>
      </c>
      <c r="G289" s="86" t="s">
        <v>37</v>
      </c>
      <c r="H289" s="86" t="s">
        <v>37</v>
      </c>
      <c r="I289" s="66" t="str">
        <f t="shared" si="59"/>
        <v/>
      </c>
      <c r="J289" s="66" t="str">
        <f t="shared" si="60"/>
        <v/>
      </c>
      <c r="K289" s="66" t="str">
        <f t="shared" si="61"/>
        <v/>
      </c>
      <c r="L289" s="66" t="str">
        <f t="shared" si="62"/>
        <v/>
      </c>
      <c r="M289" s="66" t="str">
        <f t="shared" si="63"/>
        <v/>
      </c>
      <c r="N289" s="66" t="str">
        <f t="shared" si="64"/>
        <v>Insufficient Information</v>
      </c>
      <c r="O289" s="66" t="str">
        <f t="shared" si="65"/>
        <v>Insufficient Information</v>
      </c>
      <c r="P289" s="63" t="str">
        <f>IF(AND(J289&lt;&gt;"",J289&lt;=10),CRFs!$C$3,"")</f>
        <v/>
      </c>
      <c r="Q289" s="63" t="str">
        <f>IF(AND(J289&lt;&gt;"",J289&gt;=6,J289&lt;=15),CRFs!$C$4,"")</f>
        <v/>
      </c>
      <c r="R289" s="63" t="str">
        <f>IF(AND(J289&lt;&gt;"",J289&gt;=11,J289&lt;=20),CRFs!$C$5,"")</f>
        <v/>
      </c>
      <c r="S289" s="63" t="str">
        <f>IF(AND(J289&lt;&gt;"",J289&gt;=16,J289&lt;=25),CRFs!$C$6,"")</f>
        <v/>
      </c>
      <c r="T289" s="63" t="str">
        <f>IF(AND(J289&lt;&gt;"",J289&gt;=21),CRFs!$C$7,"")</f>
        <v/>
      </c>
      <c r="U289" s="63" t="str">
        <f>IF(AND(J289&lt;&gt;"",J289&gt;25),CRFs!$C$8,"")</f>
        <v/>
      </c>
      <c r="V289" s="63" t="str">
        <f>IF($N289="Yes",CRFs!$C$9,"")</f>
        <v/>
      </c>
      <c r="W289" s="63" t="str">
        <f>IF($O289="Yes",CRFs!$C$10,"")</f>
        <v/>
      </c>
      <c r="X289" s="63" t="s">
        <v>37</v>
      </c>
      <c r="Y289" s="63" t="str">
        <f>IFERROR(INDEX($P289:$W289,_xlfn.AGGREGATE(15,6,(COLUMN($P289:$W289)-COLUMN($P289)+1)/($P289:$W289&lt;&gt;""),COLUMNS($Y289:Y289))),"")</f>
        <v/>
      </c>
      <c r="Z289" s="63" t="str">
        <f>IFERROR(INDEX($P289:$W289,_xlfn.AGGREGATE(15,6,(COLUMN($P289:$W289)-COLUMN($P289)+1)/($P289:$W289&lt;&gt;""),COLUMNS($Y289:Z289))),"")</f>
        <v/>
      </c>
      <c r="AA289" s="63" t="str">
        <f>IFERROR(INDEX($P289:$W289,_xlfn.AGGREGATE(15,6,(COLUMN($P289:$W289)-COLUMN($P289)+1)/($P289:$W289&lt;&gt;""),COLUMNS($Y289:AA289))),"")</f>
        <v/>
      </c>
      <c r="AB289" s="63" t="str">
        <f>IFERROR(INDEX($P289:$W289,_xlfn.AGGREGATE(15,6,(COLUMN($P289:$W289)-COLUMN($P289)+1)/($P289:$W289&lt;&gt;""),COLUMNS($Y289:AB289))),"")</f>
        <v/>
      </c>
      <c r="AC289" s="86" t="s">
        <v>37</v>
      </c>
      <c r="AD289" s="67">
        <f>IFERROR(IF(LEFT(AE289,4)*1&lt;2022,VLOOKUP(AC289,CRFs!$C$3:$D$10,2,FALSE),IF(LEFT(AE289,4)*1&gt;=2022,VLOOKUP(AC289,CRFs!$C$3:$J$10,2+MATCH(AE289,CRFs!$E$2:$J$2,0),FALSE))),0)</f>
        <v>0</v>
      </c>
      <c r="AE289" s="66" t="str">
        <f t="shared" si="66"/>
        <v/>
      </c>
      <c r="AF289" s="66" t="str">
        <f t="shared" si="67"/>
        <v/>
      </c>
      <c r="AG289" s="68">
        <f t="shared" si="68"/>
        <v>0</v>
      </c>
      <c r="AH289" s="119" t="str">
        <f t="shared" si="69"/>
        <v/>
      </c>
      <c r="AI289" s="74"/>
    </row>
    <row r="290" spans="2:35" ht="16.2" hidden="1" customHeight="1" x14ac:dyDescent="0.25">
      <c r="B290" s="85" t="s">
        <v>366</v>
      </c>
      <c r="C290" s="87"/>
      <c r="D290" s="88"/>
      <c r="E290" s="87"/>
      <c r="F290" s="86" t="s">
        <v>37</v>
      </c>
      <c r="G290" s="86" t="s">
        <v>37</v>
      </c>
      <c r="H290" s="86" t="s">
        <v>37</v>
      </c>
      <c r="I290" s="66" t="str">
        <f t="shared" si="59"/>
        <v/>
      </c>
      <c r="J290" s="66" t="str">
        <f t="shared" si="60"/>
        <v/>
      </c>
      <c r="K290" s="66" t="str">
        <f t="shared" si="61"/>
        <v/>
      </c>
      <c r="L290" s="66" t="str">
        <f t="shared" si="62"/>
        <v/>
      </c>
      <c r="M290" s="66" t="str">
        <f t="shared" si="63"/>
        <v/>
      </c>
      <c r="N290" s="66" t="str">
        <f t="shared" si="64"/>
        <v>Insufficient Information</v>
      </c>
      <c r="O290" s="66" t="str">
        <f t="shared" si="65"/>
        <v>Insufficient Information</v>
      </c>
      <c r="P290" s="63" t="str">
        <f>IF(AND(J290&lt;&gt;"",J290&lt;=10),CRFs!$C$3,"")</f>
        <v/>
      </c>
      <c r="Q290" s="63" t="str">
        <f>IF(AND(J290&lt;&gt;"",J290&gt;=6,J290&lt;=15),CRFs!$C$4,"")</f>
        <v/>
      </c>
      <c r="R290" s="63" t="str">
        <f>IF(AND(J290&lt;&gt;"",J290&gt;=11,J290&lt;=20),CRFs!$C$5,"")</f>
        <v/>
      </c>
      <c r="S290" s="63" t="str">
        <f>IF(AND(J290&lt;&gt;"",J290&gt;=16,J290&lt;=25),CRFs!$C$6,"")</f>
        <v/>
      </c>
      <c r="T290" s="63" t="str">
        <f>IF(AND(J290&lt;&gt;"",J290&gt;=21),CRFs!$C$7,"")</f>
        <v/>
      </c>
      <c r="U290" s="63" t="str">
        <f>IF(AND(J290&lt;&gt;"",J290&gt;25),CRFs!$C$8,"")</f>
        <v/>
      </c>
      <c r="V290" s="63" t="str">
        <f>IF($N290="Yes",CRFs!$C$9,"")</f>
        <v/>
      </c>
      <c r="W290" s="63" t="str">
        <f>IF($O290="Yes",CRFs!$C$10,"")</f>
        <v/>
      </c>
      <c r="X290" s="63" t="s">
        <v>37</v>
      </c>
      <c r="Y290" s="63" t="str">
        <f>IFERROR(INDEX($P290:$W290,_xlfn.AGGREGATE(15,6,(COLUMN($P290:$W290)-COLUMN($P290)+1)/($P290:$W290&lt;&gt;""),COLUMNS($Y290:Y290))),"")</f>
        <v/>
      </c>
      <c r="Z290" s="63" t="str">
        <f>IFERROR(INDEX($P290:$W290,_xlfn.AGGREGATE(15,6,(COLUMN($P290:$W290)-COLUMN($P290)+1)/($P290:$W290&lt;&gt;""),COLUMNS($Y290:Z290))),"")</f>
        <v/>
      </c>
      <c r="AA290" s="63" t="str">
        <f>IFERROR(INDEX($P290:$W290,_xlfn.AGGREGATE(15,6,(COLUMN($P290:$W290)-COLUMN($P290)+1)/($P290:$W290&lt;&gt;""),COLUMNS($Y290:AA290))),"")</f>
        <v/>
      </c>
      <c r="AB290" s="63" t="str">
        <f>IFERROR(INDEX($P290:$W290,_xlfn.AGGREGATE(15,6,(COLUMN($P290:$W290)-COLUMN($P290)+1)/($P290:$W290&lt;&gt;""),COLUMNS($Y290:AB290))),"")</f>
        <v/>
      </c>
      <c r="AC290" s="86" t="s">
        <v>37</v>
      </c>
      <c r="AD290" s="67">
        <f>IFERROR(IF(LEFT(AE290,4)*1&lt;2022,VLOOKUP(AC290,CRFs!$C$3:$D$10,2,FALSE),IF(LEFT(AE290,4)*1&gt;=2022,VLOOKUP(AC290,CRFs!$C$3:$J$10,2+MATCH(AE290,CRFs!$E$2:$J$2,0),FALSE))),0)</f>
        <v>0</v>
      </c>
      <c r="AE290" s="66" t="str">
        <f t="shared" si="66"/>
        <v/>
      </c>
      <c r="AF290" s="66" t="str">
        <f t="shared" si="67"/>
        <v/>
      </c>
      <c r="AG290" s="68">
        <f t="shared" si="68"/>
        <v>0</v>
      </c>
      <c r="AH290" s="119" t="str">
        <f t="shared" si="69"/>
        <v/>
      </c>
      <c r="AI290" s="74"/>
    </row>
    <row r="291" spans="2:35" ht="16.2" hidden="1" customHeight="1" x14ac:dyDescent="0.25">
      <c r="B291" s="85" t="s">
        <v>367</v>
      </c>
      <c r="C291" s="87"/>
      <c r="D291" s="88"/>
      <c r="E291" s="87"/>
      <c r="F291" s="86" t="s">
        <v>37</v>
      </c>
      <c r="G291" s="86" t="s">
        <v>37</v>
      </c>
      <c r="H291" s="86" t="s">
        <v>37</v>
      </c>
      <c r="I291" s="66" t="str">
        <f t="shared" si="59"/>
        <v/>
      </c>
      <c r="J291" s="66" t="str">
        <f t="shared" si="60"/>
        <v/>
      </c>
      <c r="K291" s="66" t="str">
        <f t="shared" si="61"/>
        <v/>
      </c>
      <c r="L291" s="66" t="str">
        <f t="shared" si="62"/>
        <v/>
      </c>
      <c r="M291" s="66" t="str">
        <f t="shared" si="63"/>
        <v/>
      </c>
      <c r="N291" s="66" t="str">
        <f t="shared" si="64"/>
        <v>Insufficient Information</v>
      </c>
      <c r="O291" s="66" t="str">
        <f t="shared" si="65"/>
        <v>Insufficient Information</v>
      </c>
      <c r="P291" s="63" t="str">
        <f>IF(AND(J291&lt;&gt;"",J291&lt;=10),CRFs!$C$3,"")</f>
        <v/>
      </c>
      <c r="Q291" s="63" t="str">
        <f>IF(AND(J291&lt;&gt;"",J291&gt;=6,J291&lt;=15),CRFs!$C$4,"")</f>
        <v/>
      </c>
      <c r="R291" s="63" t="str">
        <f>IF(AND(J291&lt;&gt;"",J291&gt;=11,J291&lt;=20),CRFs!$C$5,"")</f>
        <v/>
      </c>
      <c r="S291" s="63" t="str">
        <f>IF(AND(J291&lt;&gt;"",J291&gt;=16,J291&lt;=25),CRFs!$C$6,"")</f>
        <v/>
      </c>
      <c r="T291" s="63" t="str">
        <f>IF(AND(J291&lt;&gt;"",J291&gt;=21),CRFs!$C$7,"")</f>
        <v/>
      </c>
      <c r="U291" s="63" t="str">
        <f>IF(AND(J291&lt;&gt;"",J291&gt;25),CRFs!$C$8,"")</f>
        <v/>
      </c>
      <c r="V291" s="63" t="str">
        <f>IF($N291="Yes",CRFs!$C$9,"")</f>
        <v/>
      </c>
      <c r="W291" s="63" t="str">
        <f>IF($O291="Yes",CRFs!$C$10,"")</f>
        <v/>
      </c>
      <c r="X291" s="63" t="s">
        <v>37</v>
      </c>
      <c r="Y291" s="63" t="str">
        <f>IFERROR(INDEX($P291:$W291,_xlfn.AGGREGATE(15,6,(COLUMN($P291:$W291)-COLUMN($P291)+1)/($P291:$W291&lt;&gt;""),COLUMNS($Y291:Y291))),"")</f>
        <v/>
      </c>
      <c r="Z291" s="63" t="str">
        <f>IFERROR(INDEX($P291:$W291,_xlfn.AGGREGATE(15,6,(COLUMN($P291:$W291)-COLUMN($P291)+1)/($P291:$W291&lt;&gt;""),COLUMNS($Y291:Z291))),"")</f>
        <v/>
      </c>
      <c r="AA291" s="63" t="str">
        <f>IFERROR(INDEX($P291:$W291,_xlfn.AGGREGATE(15,6,(COLUMN($P291:$W291)-COLUMN($P291)+1)/($P291:$W291&lt;&gt;""),COLUMNS($Y291:AA291))),"")</f>
        <v/>
      </c>
      <c r="AB291" s="63" t="str">
        <f>IFERROR(INDEX($P291:$W291,_xlfn.AGGREGATE(15,6,(COLUMN($P291:$W291)-COLUMN($P291)+1)/($P291:$W291&lt;&gt;""),COLUMNS($Y291:AB291))),"")</f>
        <v/>
      </c>
      <c r="AC291" s="86" t="s">
        <v>37</v>
      </c>
      <c r="AD291" s="67">
        <f>IFERROR(IF(LEFT(AE291,4)*1&lt;2022,VLOOKUP(AC291,CRFs!$C$3:$D$10,2,FALSE),IF(LEFT(AE291,4)*1&gt;=2022,VLOOKUP(AC291,CRFs!$C$3:$J$10,2+MATCH(AE291,CRFs!$E$2:$J$2,0),FALSE))),0)</f>
        <v>0</v>
      </c>
      <c r="AE291" s="66" t="str">
        <f t="shared" si="66"/>
        <v/>
      </c>
      <c r="AF291" s="66" t="str">
        <f t="shared" si="67"/>
        <v/>
      </c>
      <c r="AG291" s="68">
        <f t="shared" si="68"/>
        <v>0</v>
      </c>
      <c r="AH291" s="119" t="str">
        <f t="shared" si="69"/>
        <v/>
      </c>
      <c r="AI291" s="74"/>
    </row>
    <row r="292" spans="2:35" ht="16.2" hidden="1" customHeight="1" x14ac:dyDescent="0.25">
      <c r="B292" s="85" t="s">
        <v>368</v>
      </c>
      <c r="C292" s="87"/>
      <c r="D292" s="88"/>
      <c r="E292" s="87"/>
      <c r="F292" s="86" t="s">
        <v>37</v>
      </c>
      <c r="G292" s="86" t="s">
        <v>37</v>
      </c>
      <c r="H292" s="86" t="s">
        <v>37</v>
      </c>
      <c r="I292" s="66" t="str">
        <f t="shared" si="59"/>
        <v/>
      </c>
      <c r="J292" s="66" t="str">
        <f t="shared" si="60"/>
        <v/>
      </c>
      <c r="K292" s="66" t="str">
        <f t="shared" si="61"/>
        <v/>
      </c>
      <c r="L292" s="66" t="str">
        <f t="shared" si="62"/>
        <v/>
      </c>
      <c r="M292" s="66" t="str">
        <f t="shared" si="63"/>
        <v/>
      </c>
      <c r="N292" s="66" t="str">
        <f t="shared" si="64"/>
        <v>Insufficient Information</v>
      </c>
      <c r="O292" s="66" t="str">
        <f t="shared" si="65"/>
        <v>Insufficient Information</v>
      </c>
      <c r="P292" s="63" t="str">
        <f>IF(AND(J292&lt;&gt;"",J292&lt;=10),CRFs!$C$3,"")</f>
        <v/>
      </c>
      <c r="Q292" s="63" t="str">
        <f>IF(AND(J292&lt;&gt;"",J292&gt;=6,J292&lt;=15),CRFs!$C$4,"")</f>
        <v/>
      </c>
      <c r="R292" s="63" t="str">
        <f>IF(AND(J292&lt;&gt;"",J292&gt;=11,J292&lt;=20),CRFs!$C$5,"")</f>
        <v/>
      </c>
      <c r="S292" s="63" t="str">
        <f>IF(AND(J292&lt;&gt;"",J292&gt;=16,J292&lt;=25),CRFs!$C$6,"")</f>
        <v/>
      </c>
      <c r="T292" s="63" t="str">
        <f>IF(AND(J292&lt;&gt;"",J292&gt;=21),CRFs!$C$7,"")</f>
        <v/>
      </c>
      <c r="U292" s="63" t="str">
        <f>IF(AND(J292&lt;&gt;"",J292&gt;25),CRFs!$C$8,"")</f>
        <v/>
      </c>
      <c r="V292" s="63" t="str">
        <f>IF($N292="Yes",CRFs!$C$9,"")</f>
        <v/>
      </c>
      <c r="W292" s="63" t="str">
        <f>IF($O292="Yes",CRFs!$C$10,"")</f>
        <v/>
      </c>
      <c r="X292" s="63" t="s">
        <v>37</v>
      </c>
      <c r="Y292" s="63" t="str">
        <f>IFERROR(INDEX($P292:$W292,_xlfn.AGGREGATE(15,6,(COLUMN($P292:$W292)-COLUMN($P292)+1)/($P292:$W292&lt;&gt;""),COLUMNS($Y292:Y292))),"")</f>
        <v/>
      </c>
      <c r="Z292" s="63" t="str">
        <f>IFERROR(INDEX($P292:$W292,_xlfn.AGGREGATE(15,6,(COLUMN($P292:$W292)-COLUMN($P292)+1)/($P292:$W292&lt;&gt;""),COLUMNS($Y292:Z292))),"")</f>
        <v/>
      </c>
      <c r="AA292" s="63" t="str">
        <f>IFERROR(INDEX($P292:$W292,_xlfn.AGGREGATE(15,6,(COLUMN($P292:$W292)-COLUMN($P292)+1)/($P292:$W292&lt;&gt;""),COLUMNS($Y292:AA292))),"")</f>
        <v/>
      </c>
      <c r="AB292" s="63" t="str">
        <f>IFERROR(INDEX($P292:$W292,_xlfn.AGGREGATE(15,6,(COLUMN($P292:$W292)-COLUMN($P292)+1)/($P292:$W292&lt;&gt;""),COLUMNS($Y292:AB292))),"")</f>
        <v/>
      </c>
      <c r="AC292" s="86" t="s">
        <v>37</v>
      </c>
      <c r="AD292" s="67">
        <f>IFERROR(IF(LEFT(AE292,4)*1&lt;2022,VLOOKUP(AC292,CRFs!$C$3:$D$10,2,FALSE),IF(LEFT(AE292,4)*1&gt;=2022,VLOOKUP(AC292,CRFs!$C$3:$J$10,2+MATCH(AE292,CRFs!$E$2:$J$2,0),FALSE))),0)</f>
        <v>0</v>
      </c>
      <c r="AE292" s="66" t="str">
        <f t="shared" si="66"/>
        <v/>
      </c>
      <c r="AF292" s="66" t="str">
        <f t="shared" si="67"/>
        <v/>
      </c>
      <c r="AG292" s="68">
        <f t="shared" si="68"/>
        <v>0</v>
      </c>
      <c r="AH292" s="119" t="str">
        <f t="shared" si="69"/>
        <v/>
      </c>
      <c r="AI292" s="74"/>
    </row>
    <row r="293" spans="2:35" ht="16.2" hidden="1" customHeight="1" x14ac:dyDescent="0.25">
      <c r="B293" s="85" t="s">
        <v>369</v>
      </c>
      <c r="C293" s="87"/>
      <c r="D293" s="88"/>
      <c r="E293" s="87"/>
      <c r="F293" s="86" t="s">
        <v>37</v>
      </c>
      <c r="G293" s="86" t="s">
        <v>37</v>
      </c>
      <c r="H293" s="86" t="s">
        <v>37</v>
      </c>
      <c r="I293" s="66" t="str">
        <f t="shared" si="59"/>
        <v/>
      </c>
      <c r="J293" s="66" t="str">
        <f t="shared" si="60"/>
        <v/>
      </c>
      <c r="K293" s="66" t="str">
        <f t="shared" si="61"/>
        <v/>
      </c>
      <c r="L293" s="66" t="str">
        <f t="shared" si="62"/>
        <v/>
      </c>
      <c r="M293" s="66" t="str">
        <f t="shared" si="63"/>
        <v/>
      </c>
      <c r="N293" s="66" t="str">
        <f t="shared" si="64"/>
        <v>Insufficient Information</v>
      </c>
      <c r="O293" s="66" t="str">
        <f t="shared" si="65"/>
        <v>Insufficient Information</v>
      </c>
      <c r="P293" s="63" t="str">
        <f>IF(AND(J293&lt;&gt;"",J293&lt;=10),CRFs!$C$3,"")</f>
        <v/>
      </c>
      <c r="Q293" s="63" t="str">
        <f>IF(AND(J293&lt;&gt;"",J293&gt;=6,J293&lt;=15),CRFs!$C$4,"")</f>
        <v/>
      </c>
      <c r="R293" s="63" t="str">
        <f>IF(AND(J293&lt;&gt;"",J293&gt;=11,J293&lt;=20),CRFs!$C$5,"")</f>
        <v/>
      </c>
      <c r="S293" s="63" t="str">
        <f>IF(AND(J293&lt;&gt;"",J293&gt;=16,J293&lt;=25),CRFs!$C$6,"")</f>
        <v/>
      </c>
      <c r="T293" s="63" t="str">
        <f>IF(AND(J293&lt;&gt;"",J293&gt;=21),CRFs!$C$7,"")</f>
        <v/>
      </c>
      <c r="U293" s="63" t="str">
        <f>IF(AND(J293&lt;&gt;"",J293&gt;25),CRFs!$C$8,"")</f>
        <v/>
      </c>
      <c r="V293" s="63" t="str">
        <f>IF($N293="Yes",CRFs!$C$9,"")</f>
        <v/>
      </c>
      <c r="W293" s="63" t="str">
        <f>IF($O293="Yes",CRFs!$C$10,"")</f>
        <v/>
      </c>
      <c r="X293" s="63" t="s">
        <v>37</v>
      </c>
      <c r="Y293" s="63" t="str">
        <f>IFERROR(INDEX($P293:$W293,_xlfn.AGGREGATE(15,6,(COLUMN($P293:$W293)-COLUMN($P293)+1)/($P293:$W293&lt;&gt;""),COLUMNS($Y293:Y293))),"")</f>
        <v/>
      </c>
      <c r="Z293" s="63" t="str">
        <f>IFERROR(INDEX($P293:$W293,_xlfn.AGGREGATE(15,6,(COLUMN($P293:$W293)-COLUMN($P293)+1)/($P293:$W293&lt;&gt;""),COLUMNS($Y293:Z293))),"")</f>
        <v/>
      </c>
      <c r="AA293" s="63" t="str">
        <f>IFERROR(INDEX($P293:$W293,_xlfn.AGGREGATE(15,6,(COLUMN($P293:$W293)-COLUMN($P293)+1)/($P293:$W293&lt;&gt;""),COLUMNS($Y293:AA293))),"")</f>
        <v/>
      </c>
      <c r="AB293" s="63" t="str">
        <f>IFERROR(INDEX($P293:$W293,_xlfn.AGGREGATE(15,6,(COLUMN($P293:$W293)-COLUMN($P293)+1)/($P293:$W293&lt;&gt;""),COLUMNS($Y293:AB293))),"")</f>
        <v/>
      </c>
      <c r="AC293" s="86" t="s">
        <v>37</v>
      </c>
      <c r="AD293" s="67">
        <f>IFERROR(IF(LEFT(AE293,4)*1&lt;2022,VLOOKUP(AC293,CRFs!$C$3:$D$10,2,FALSE),IF(LEFT(AE293,4)*1&gt;=2022,VLOOKUP(AC293,CRFs!$C$3:$J$10,2+MATCH(AE293,CRFs!$E$2:$J$2,0),FALSE))),0)</f>
        <v>0</v>
      </c>
      <c r="AE293" s="66" t="str">
        <f t="shared" si="66"/>
        <v/>
      </c>
      <c r="AF293" s="66" t="str">
        <f t="shared" si="67"/>
        <v/>
      </c>
      <c r="AG293" s="68">
        <f t="shared" si="68"/>
        <v>0</v>
      </c>
      <c r="AH293" s="119" t="str">
        <f t="shared" si="69"/>
        <v/>
      </c>
      <c r="AI293" s="74"/>
    </row>
    <row r="294" spans="2:35" ht="16.2" hidden="1" customHeight="1" x14ac:dyDescent="0.25">
      <c r="B294" s="85" t="s">
        <v>370</v>
      </c>
      <c r="C294" s="87"/>
      <c r="D294" s="88"/>
      <c r="E294" s="87"/>
      <c r="F294" s="86" t="s">
        <v>37</v>
      </c>
      <c r="G294" s="86" t="s">
        <v>37</v>
      </c>
      <c r="H294" s="86" t="s">
        <v>37</v>
      </c>
      <c r="I294" s="66" t="str">
        <f t="shared" si="59"/>
        <v/>
      </c>
      <c r="J294" s="66" t="str">
        <f t="shared" si="60"/>
        <v/>
      </c>
      <c r="K294" s="66" t="str">
        <f t="shared" si="61"/>
        <v/>
      </c>
      <c r="L294" s="66" t="str">
        <f t="shared" si="62"/>
        <v/>
      </c>
      <c r="M294" s="66" t="str">
        <f t="shared" si="63"/>
        <v/>
      </c>
      <c r="N294" s="66" t="str">
        <f t="shared" si="64"/>
        <v>Insufficient Information</v>
      </c>
      <c r="O294" s="66" t="str">
        <f t="shared" si="65"/>
        <v>Insufficient Information</v>
      </c>
      <c r="P294" s="63" t="str">
        <f>IF(AND(J294&lt;&gt;"",J294&lt;=10),CRFs!$C$3,"")</f>
        <v/>
      </c>
      <c r="Q294" s="63" t="str">
        <f>IF(AND(J294&lt;&gt;"",J294&gt;=6,J294&lt;=15),CRFs!$C$4,"")</f>
        <v/>
      </c>
      <c r="R294" s="63" t="str">
        <f>IF(AND(J294&lt;&gt;"",J294&gt;=11,J294&lt;=20),CRFs!$C$5,"")</f>
        <v/>
      </c>
      <c r="S294" s="63" t="str">
        <f>IF(AND(J294&lt;&gt;"",J294&gt;=16,J294&lt;=25),CRFs!$C$6,"")</f>
        <v/>
      </c>
      <c r="T294" s="63" t="str">
        <f>IF(AND(J294&lt;&gt;"",J294&gt;=21),CRFs!$C$7,"")</f>
        <v/>
      </c>
      <c r="U294" s="63" t="str">
        <f>IF(AND(J294&lt;&gt;"",J294&gt;25),CRFs!$C$8,"")</f>
        <v/>
      </c>
      <c r="V294" s="63" t="str">
        <f>IF($N294="Yes",CRFs!$C$9,"")</f>
        <v/>
      </c>
      <c r="W294" s="63" t="str">
        <f>IF($O294="Yes",CRFs!$C$10,"")</f>
        <v/>
      </c>
      <c r="X294" s="63" t="s">
        <v>37</v>
      </c>
      <c r="Y294" s="63" t="str">
        <f>IFERROR(INDEX($P294:$W294,_xlfn.AGGREGATE(15,6,(COLUMN($P294:$W294)-COLUMN($P294)+1)/($P294:$W294&lt;&gt;""),COLUMNS($Y294:Y294))),"")</f>
        <v/>
      </c>
      <c r="Z294" s="63" t="str">
        <f>IFERROR(INDEX($P294:$W294,_xlfn.AGGREGATE(15,6,(COLUMN($P294:$W294)-COLUMN($P294)+1)/($P294:$W294&lt;&gt;""),COLUMNS($Y294:Z294))),"")</f>
        <v/>
      </c>
      <c r="AA294" s="63" t="str">
        <f>IFERROR(INDEX($P294:$W294,_xlfn.AGGREGATE(15,6,(COLUMN($P294:$W294)-COLUMN($P294)+1)/($P294:$W294&lt;&gt;""),COLUMNS($Y294:AA294))),"")</f>
        <v/>
      </c>
      <c r="AB294" s="63" t="str">
        <f>IFERROR(INDEX($P294:$W294,_xlfn.AGGREGATE(15,6,(COLUMN($P294:$W294)-COLUMN($P294)+1)/($P294:$W294&lt;&gt;""),COLUMNS($Y294:AB294))),"")</f>
        <v/>
      </c>
      <c r="AC294" s="86" t="s">
        <v>37</v>
      </c>
      <c r="AD294" s="67">
        <f>IFERROR(IF(LEFT(AE294,4)*1&lt;2022,VLOOKUP(AC294,CRFs!$C$3:$D$10,2,FALSE),IF(LEFT(AE294,4)*1&gt;=2022,VLOOKUP(AC294,CRFs!$C$3:$J$10,2+MATCH(AE294,CRFs!$E$2:$J$2,0),FALSE))),0)</f>
        <v>0</v>
      </c>
      <c r="AE294" s="66" t="str">
        <f t="shared" si="66"/>
        <v/>
      </c>
      <c r="AF294" s="66" t="str">
        <f t="shared" si="67"/>
        <v/>
      </c>
      <c r="AG294" s="68">
        <f t="shared" si="68"/>
        <v>0</v>
      </c>
      <c r="AH294" s="119" t="str">
        <f t="shared" si="69"/>
        <v/>
      </c>
      <c r="AI294" s="74"/>
    </row>
    <row r="295" spans="2:35" ht="16.2" hidden="1" customHeight="1" x14ac:dyDescent="0.25">
      <c r="B295" s="85" t="s">
        <v>371</v>
      </c>
      <c r="C295" s="87"/>
      <c r="D295" s="88"/>
      <c r="E295" s="87"/>
      <c r="F295" s="86" t="s">
        <v>37</v>
      </c>
      <c r="G295" s="86" t="s">
        <v>37</v>
      </c>
      <c r="H295" s="86" t="s">
        <v>37</v>
      </c>
      <c r="I295" s="66" t="str">
        <f t="shared" si="59"/>
        <v/>
      </c>
      <c r="J295" s="66" t="str">
        <f t="shared" si="60"/>
        <v/>
      </c>
      <c r="K295" s="66" t="str">
        <f t="shared" si="61"/>
        <v/>
      </c>
      <c r="L295" s="66" t="str">
        <f t="shared" si="62"/>
        <v/>
      </c>
      <c r="M295" s="66" t="str">
        <f t="shared" si="63"/>
        <v/>
      </c>
      <c r="N295" s="66" t="str">
        <f t="shared" si="64"/>
        <v>Insufficient Information</v>
      </c>
      <c r="O295" s="66" t="str">
        <f t="shared" si="65"/>
        <v>Insufficient Information</v>
      </c>
      <c r="P295" s="63" t="str">
        <f>IF(AND(J295&lt;&gt;"",J295&lt;=10),CRFs!$C$3,"")</f>
        <v/>
      </c>
      <c r="Q295" s="63" t="str">
        <f>IF(AND(J295&lt;&gt;"",J295&gt;=6,J295&lt;=15),CRFs!$C$4,"")</f>
        <v/>
      </c>
      <c r="R295" s="63" t="str">
        <f>IF(AND(J295&lt;&gt;"",J295&gt;=11,J295&lt;=20),CRFs!$C$5,"")</f>
        <v/>
      </c>
      <c r="S295" s="63" t="str">
        <f>IF(AND(J295&lt;&gt;"",J295&gt;=16,J295&lt;=25),CRFs!$C$6,"")</f>
        <v/>
      </c>
      <c r="T295" s="63" t="str">
        <f>IF(AND(J295&lt;&gt;"",J295&gt;=21),CRFs!$C$7,"")</f>
        <v/>
      </c>
      <c r="U295" s="63" t="str">
        <f>IF(AND(J295&lt;&gt;"",J295&gt;25),CRFs!$C$8,"")</f>
        <v/>
      </c>
      <c r="V295" s="63" t="str">
        <f>IF($N295="Yes",CRFs!$C$9,"")</f>
        <v/>
      </c>
      <c r="W295" s="63" t="str">
        <f>IF($O295="Yes",CRFs!$C$10,"")</f>
        <v/>
      </c>
      <c r="X295" s="63" t="s">
        <v>37</v>
      </c>
      <c r="Y295" s="63" t="str">
        <f>IFERROR(INDEX($P295:$W295,_xlfn.AGGREGATE(15,6,(COLUMN($P295:$W295)-COLUMN($P295)+1)/($P295:$W295&lt;&gt;""),COLUMNS($Y295:Y295))),"")</f>
        <v/>
      </c>
      <c r="Z295" s="63" t="str">
        <f>IFERROR(INDEX($P295:$W295,_xlfn.AGGREGATE(15,6,(COLUMN($P295:$W295)-COLUMN($P295)+1)/($P295:$W295&lt;&gt;""),COLUMNS($Y295:Z295))),"")</f>
        <v/>
      </c>
      <c r="AA295" s="63" t="str">
        <f>IFERROR(INDEX($P295:$W295,_xlfn.AGGREGATE(15,6,(COLUMN($P295:$W295)-COLUMN($P295)+1)/($P295:$W295&lt;&gt;""),COLUMNS($Y295:AA295))),"")</f>
        <v/>
      </c>
      <c r="AB295" s="63" t="str">
        <f>IFERROR(INDEX($P295:$W295,_xlfn.AGGREGATE(15,6,(COLUMN($P295:$W295)-COLUMN($P295)+1)/($P295:$W295&lt;&gt;""),COLUMNS($Y295:AB295))),"")</f>
        <v/>
      </c>
      <c r="AC295" s="86" t="s">
        <v>37</v>
      </c>
      <c r="AD295" s="67">
        <f>IFERROR(IF(LEFT(AE295,4)*1&lt;2022,VLOOKUP(AC295,CRFs!$C$3:$D$10,2,FALSE),IF(LEFT(AE295,4)*1&gt;=2022,VLOOKUP(AC295,CRFs!$C$3:$J$10,2+MATCH(AE295,CRFs!$E$2:$J$2,0),FALSE))),0)</f>
        <v>0</v>
      </c>
      <c r="AE295" s="66" t="str">
        <f t="shared" si="66"/>
        <v/>
      </c>
      <c r="AF295" s="66" t="str">
        <f t="shared" si="67"/>
        <v/>
      </c>
      <c r="AG295" s="68">
        <f t="shared" si="68"/>
        <v>0</v>
      </c>
      <c r="AH295" s="119" t="str">
        <f t="shared" si="69"/>
        <v/>
      </c>
      <c r="AI295" s="74"/>
    </row>
    <row r="296" spans="2:35" ht="16.2" hidden="1" customHeight="1" x14ac:dyDescent="0.25">
      <c r="B296" s="85" t="s">
        <v>372</v>
      </c>
      <c r="C296" s="87"/>
      <c r="D296" s="88"/>
      <c r="E296" s="87"/>
      <c r="F296" s="86" t="s">
        <v>37</v>
      </c>
      <c r="G296" s="86" t="s">
        <v>37</v>
      </c>
      <c r="H296" s="86" t="s">
        <v>37</v>
      </c>
      <c r="I296" s="66" t="str">
        <f t="shared" si="59"/>
        <v/>
      </c>
      <c r="J296" s="66" t="str">
        <f t="shared" si="60"/>
        <v/>
      </c>
      <c r="K296" s="66" t="str">
        <f t="shared" si="61"/>
        <v/>
      </c>
      <c r="L296" s="66" t="str">
        <f t="shared" si="62"/>
        <v/>
      </c>
      <c r="M296" s="66" t="str">
        <f t="shared" si="63"/>
        <v/>
      </c>
      <c r="N296" s="66" t="str">
        <f t="shared" si="64"/>
        <v>Insufficient Information</v>
      </c>
      <c r="O296" s="66" t="str">
        <f t="shared" si="65"/>
        <v>Insufficient Information</v>
      </c>
      <c r="P296" s="63" t="str">
        <f>IF(AND(J296&lt;&gt;"",J296&lt;=10),CRFs!$C$3,"")</f>
        <v/>
      </c>
      <c r="Q296" s="63" t="str">
        <f>IF(AND(J296&lt;&gt;"",J296&gt;=6,J296&lt;=15),CRFs!$C$4,"")</f>
        <v/>
      </c>
      <c r="R296" s="63" t="str">
        <f>IF(AND(J296&lt;&gt;"",J296&gt;=11,J296&lt;=20),CRFs!$C$5,"")</f>
        <v/>
      </c>
      <c r="S296" s="63" t="str">
        <f>IF(AND(J296&lt;&gt;"",J296&gt;=16,J296&lt;=25),CRFs!$C$6,"")</f>
        <v/>
      </c>
      <c r="T296" s="63" t="str">
        <f>IF(AND(J296&lt;&gt;"",J296&gt;=21),CRFs!$C$7,"")</f>
        <v/>
      </c>
      <c r="U296" s="63" t="str">
        <f>IF(AND(J296&lt;&gt;"",J296&gt;25),CRFs!$C$8,"")</f>
        <v/>
      </c>
      <c r="V296" s="63" t="str">
        <f>IF($N296="Yes",CRFs!$C$9,"")</f>
        <v/>
      </c>
      <c r="W296" s="63" t="str">
        <f>IF($O296="Yes",CRFs!$C$10,"")</f>
        <v/>
      </c>
      <c r="X296" s="63" t="s">
        <v>37</v>
      </c>
      <c r="Y296" s="63" t="str">
        <f>IFERROR(INDEX($P296:$W296,_xlfn.AGGREGATE(15,6,(COLUMN($P296:$W296)-COLUMN($P296)+1)/($P296:$W296&lt;&gt;""),COLUMNS($Y296:Y296))),"")</f>
        <v/>
      </c>
      <c r="Z296" s="63" t="str">
        <f>IFERROR(INDEX($P296:$W296,_xlfn.AGGREGATE(15,6,(COLUMN($P296:$W296)-COLUMN($P296)+1)/($P296:$W296&lt;&gt;""),COLUMNS($Y296:Z296))),"")</f>
        <v/>
      </c>
      <c r="AA296" s="63" t="str">
        <f>IFERROR(INDEX($P296:$W296,_xlfn.AGGREGATE(15,6,(COLUMN($P296:$W296)-COLUMN($P296)+1)/($P296:$W296&lt;&gt;""),COLUMNS($Y296:AA296))),"")</f>
        <v/>
      </c>
      <c r="AB296" s="63" t="str">
        <f>IFERROR(INDEX($P296:$W296,_xlfn.AGGREGATE(15,6,(COLUMN($P296:$W296)-COLUMN($P296)+1)/($P296:$W296&lt;&gt;""),COLUMNS($Y296:AB296))),"")</f>
        <v/>
      </c>
      <c r="AC296" s="86" t="s">
        <v>37</v>
      </c>
      <c r="AD296" s="67">
        <f>IFERROR(IF(LEFT(AE296,4)*1&lt;2022,VLOOKUP(AC296,CRFs!$C$3:$D$10,2,FALSE),IF(LEFT(AE296,4)*1&gt;=2022,VLOOKUP(AC296,CRFs!$C$3:$J$10,2+MATCH(AE296,CRFs!$E$2:$J$2,0),FALSE))),0)</f>
        <v>0</v>
      </c>
      <c r="AE296" s="66" t="str">
        <f t="shared" si="66"/>
        <v/>
      </c>
      <c r="AF296" s="66" t="str">
        <f t="shared" si="67"/>
        <v/>
      </c>
      <c r="AG296" s="68">
        <f t="shared" si="68"/>
        <v>0</v>
      </c>
      <c r="AH296" s="119" t="str">
        <f t="shared" si="69"/>
        <v/>
      </c>
      <c r="AI296" s="74"/>
    </row>
    <row r="297" spans="2:35" ht="16.2" hidden="1" customHeight="1" x14ac:dyDescent="0.25">
      <c r="B297" s="85" t="s">
        <v>373</v>
      </c>
      <c r="C297" s="87"/>
      <c r="D297" s="88"/>
      <c r="E297" s="87"/>
      <c r="F297" s="86" t="s">
        <v>37</v>
      </c>
      <c r="G297" s="86" t="s">
        <v>37</v>
      </c>
      <c r="H297" s="86" t="s">
        <v>37</v>
      </c>
      <c r="I297" s="66" t="str">
        <f t="shared" si="59"/>
        <v/>
      </c>
      <c r="J297" s="66" t="str">
        <f t="shared" si="60"/>
        <v/>
      </c>
      <c r="K297" s="66" t="str">
        <f t="shared" si="61"/>
        <v/>
      </c>
      <c r="L297" s="66" t="str">
        <f t="shared" si="62"/>
        <v/>
      </c>
      <c r="M297" s="66" t="str">
        <f t="shared" si="63"/>
        <v/>
      </c>
      <c r="N297" s="66" t="str">
        <f t="shared" si="64"/>
        <v>Insufficient Information</v>
      </c>
      <c r="O297" s="66" t="str">
        <f t="shared" si="65"/>
        <v>Insufficient Information</v>
      </c>
      <c r="P297" s="63" t="str">
        <f>IF(AND(J297&lt;&gt;"",J297&lt;=10),CRFs!$C$3,"")</f>
        <v/>
      </c>
      <c r="Q297" s="63" t="str">
        <f>IF(AND(J297&lt;&gt;"",J297&gt;=6,J297&lt;=15),CRFs!$C$4,"")</f>
        <v/>
      </c>
      <c r="R297" s="63" t="str">
        <f>IF(AND(J297&lt;&gt;"",J297&gt;=11,J297&lt;=20),CRFs!$C$5,"")</f>
        <v/>
      </c>
      <c r="S297" s="63" t="str">
        <f>IF(AND(J297&lt;&gt;"",J297&gt;=16,J297&lt;=25),CRFs!$C$6,"")</f>
        <v/>
      </c>
      <c r="T297" s="63" t="str">
        <f>IF(AND(J297&lt;&gt;"",J297&gt;=21),CRFs!$C$7,"")</f>
        <v/>
      </c>
      <c r="U297" s="63" t="str">
        <f>IF(AND(J297&lt;&gt;"",J297&gt;25),CRFs!$C$8,"")</f>
        <v/>
      </c>
      <c r="V297" s="63" t="str">
        <f>IF($N297="Yes",CRFs!$C$9,"")</f>
        <v/>
      </c>
      <c r="W297" s="63" t="str">
        <f>IF($O297="Yes",CRFs!$C$10,"")</f>
        <v/>
      </c>
      <c r="X297" s="63" t="s">
        <v>37</v>
      </c>
      <c r="Y297" s="63" t="str">
        <f>IFERROR(INDEX($P297:$W297,_xlfn.AGGREGATE(15,6,(COLUMN($P297:$W297)-COLUMN($P297)+1)/($P297:$W297&lt;&gt;""),COLUMNS($Y297:Y297))),"")</f>
        <v/>
      </c>
      <c r="Z297" s="63" t="str">
        <f>IFERROR(INDEX($P297:$W297,_xlfn.AGGREGATE(15,6,(COLUMN($P297:$W297)-COLUMN($P297)+1)/($P297:$W297&lt;&gt;""),COLUMNS($Y297:Z297))),"")</f>
        <v/>
      </c>
      <c r="AA297" s="63" t="str">
        <f>IFERROR(INDEX($P297:$W297,_xlfn.AGGREGATE(15,6,(COLUMN($P297:$W297)-COLUMN($P297)+1)/($P297:$W297&lt;&gt;""),COLUMNS($Y297:AA297))),"")</f>
        <v/>
      </c>
      <c r="AB297" s="63" t="str">
        <f>IFERROR(INDEX($P297:$W297,_xlfn.AGGREGATE(15,6,(COLUMN($P297:$W297)-COLUMN($P297)+1)/($P297:$W297&lt;&gt;""),COLUMNS($Y297:AB297))),"")</f>
        <v/>
      </c>
      <c r="AC297" s="86" t="s">
        <v>37</v>
      </c>
      <c r="AD297" s="67">
        <f>IFERROR(IF(LEFT(AE297,4)*1&lt;2022,VLOOKUP(AC297,CRFs!$C$3:$D$10,2,FALSE),IF(LEFT(AE297,4)*1&gt;=2022,VLOOKUP(AC297,CRFs!$C$3:$J$10,2+MATCH(AE297,CRFs!$E$2:$J$2,0),FALSE))),0)</f>
        <v>0</v>
      </c>
      <c r="AE297" s="66" t="str">
        <f t="shared" si="66"/>
        <v/>
      </c>
      <c r="AF297" s="66" t="str">
        <f t="shared" si="67"/>
        <v/>
      </c>
      <c r="AG297" s="68">
        <f t="shared" si="68"/>
        <v>0</v>
      </c>
      <c r="AH297" s="119" t="str">
        <f t="shared" si="69"/>
        <v/>
      </c>
      <c r="AI297" s="74"/>
    </row>
    <row r="298" spans="2:35" ht="16.2" hidden="1" customHeight="1" x14ac:dyDescent="0.25">
      <c r="B298" s="85" t="s">
        <v>374</v>
      </c>
      <c r="C298" s="87"/>
      <c r="D298" s="88"/>
      <c r="E298" s="87"/>
      <c r="F298" s="86" t="s">
        <v>37</v>
      </c>
      <c r="G298" s="86" t="s">
        <v>37</v>
      </c>
      <c r="H298" s="86" t="s">
        <v>37</v>
      </c>
      <c r="I298" s="66" t="str">
        <f t="shared" si="59"/>
        <v/>
      </c>
      <c r="J298" s="66" t="str">
        <f t="shared" si="60"/>
        <v/>
      </c>
      <c r="K298" s="66" t="str">
        <f t="shared" si="61"/>
        <v/>
      </c>
      <c r="L298" s="66" t="str">
        <f t="shared" si="62"/>
        <v/>
      </c>
      <c r="M298" s="66" t="str">
        <f t="shared" si="63"/>
        <v/>
      </c>
      <c r="N298" s="66" t="str">
        <f t="shared" si="64"/>
        <v>Insufficient Information</v>
      </c>
      <c r="O298" s="66" t="str">
        <f t="shared" si="65"/>
        <v>Insufficient Information</v>
      </c>
      <c r="P298" s="63" t="str">
        <f>IF(AND(J298&lt;&gt;"",J298&lt;=10),CRFs!$C$3,"")</f>
        <v/>
      </c>
      <c r="Q298" s="63" t="str">
        <f>IF(AND(J298&lt;&gt;"",J298&gt;=6,J298&lt;=15),CRFs!$C$4,"")</f>
        <v/>
      </c>
      <c r="R298" s="63" t="str">
        <f>IF(AND(J298&lt;&gt;"",J298&gt;=11,J298&lt;=20),CRFs!$C$5,"")</f>
        <v/>
      </c>
      <c r="S298" s="63" t="str">
        <f>IF(AND(J298&lt;&gt;"",J298&gt;=16,J298&lt;=25),CRFs!$C$6,"")</f>
        <v/>
      </c>
      <c r="T298" s="63" t="str">
        <f>IF(AND(J298&lt;&gt;"",J298&gt;=21),CRFs!$C$7,"")</f>
        <v/>
      </c>
      <c r="U298" s="63" t="str">
        <f>IF(AND(J298&lt;&gt;"",J298&gt;25),CRFs!$C$8,"")</f>
        <v/>
      </c>
      <c r="V298" s="63" t="str">
        <f>IF($N298="Yes",CRFs!$C$9,"")</f>
        <v/>
      </c>
      <c r="W298" s="63" t="str">
        <f>IF($O298="Yes",CRFs!$C$10,"")</f>
        <v/>
      </c>
      <c r="X298" s="63" t="s">
        <v>37</v>
      </c>
      <c r="Y298" s="63" t="str">
        <f>IFERROR(INDEX($P298:$W298,_xlfn.AGGREGATE(15,6,(COLUMN($P298:$W298)-COLUMN($P298)+1)/($P298:$W298&lt;&gt;""),COLUMNS($Y298:Y298))),"")</f>
        <v/>
      </c>
      <c r="Z298" s="63" t="str">
        <f>IFERROR(INDEX($P298:$W298,_xlfn.AGGREGATE(15,6,(COLUMN($P298:$W298)-COLUMN($P298)+1)/($P298:$W298&lt;&gt;""),COLUMNS($Y298:Z298))),"")</f>
        <v/>
      </c>
      <c r="AA298" s="63" t="str">
        <f>IFERROR(INDEX($P298:$W298,_xlfn.AGGREGATE(15,6,(COLUMN($P298:$W298)-COLUMN($P298)+1)/($P298:$W298&lt;&gt;""),COLUMNS($Y298:AA298))),"")</f>
        <v/>
      </c>
      <c r="AB298" s="63" t="str">
        <f>IFERROR(INDEX($P298:$W298,_xlfn.AGGREGATE(15,6,(COLUMN($P298:$W298)-COLUMN($P298)+1)/($P298:$W298&lt;&gt;""),COLUMNS($Y298:AB298))),"")</f>
        <v/>
      </c>
      <c r="AC298" s="86" t="s">
        <v>37</v>
      </c>
      <c r="AD298" s="67">
        <f>IFERROR(IF(LEFT(AE298,4)*1&lt;2022,VLOOKUP(AC298,CRFs!$C$3:$D$10,2,FALSE),IF(LEFT(AE298,4)*1&gt;=2022,VLOOKUP(AC298,CRFs!$C$3:$J$10,2+MATCH(AE298,CRFs!$E$2:$J$2,0),FALSE))),0)</f>
        <v>0</v>
      </c>
      <c r="AE298" s="66" t="str">
        <f t="shared" si="66"/>
        <v/>
      </c>
      <c r="AF298" s="66" t="str">
        <f t="shared" si="67"/>
        <v/>
      </c>
      <c r="AG298" s="68">
        <f t="shared" si="68"/>
        <v>0</v>
      </c>
      <c r="AH298" s="119" t="str">
        <f t="shared" si="69"/>
        <v/>
      </c>
      <c r="AI298" s="74"/>
    </row>
    <row r="299" spans="2:35" ht="16.2" hidden="1" customHeight="1" x14ac:dyDescent="0.25">
      <c r="B299" s="85" t="s">
        <v>375</v>
      </c>
      <c r="C299" s="87"/>
      <c r="D299" s="88"/>
      <c r="E299" s="87"/>
      <c r="F299" s="86" t="s">
        <v>37</v>
      </c>
      <c r="G299" s="86" t="s">
        <v>37</v>
      </c>
      <c r="H299" s="86" t="s">
        <v>37</v>
      </c>
      <c r="I299" s="66" t="str">
        <f t="shared" si="59"/>
        <v/>
      </c>
      <c r="J299" s="66" t="str">
        <f t="shared" si="60"/>
        <v/>
      </c>
      <c r="K299" s="66" t="str">
        <f t="shared" si="61"/>
        <v/>
      </c>
      <c r="L299" s="66" t="str">
        <f t="shared" si="62"/>
        <v/>
      </c>
      <c r="M299" s="66" t="str">
        <f t="shared" si="63"/>
        <v/>
      </c>
      <c r="N299" s="66" t="str">
        <f t="shared" si="64"/>
        <v>Insufficient Information</v>
      </c>
      <c r="O299" s="66" t="str">
        <f t="shared" si="65"/>
        <v>Insufficient Information</v>
      </c>
      <c r="P299" s="63" t="str">
        <f>IF(AND(J299&lt;&gt;"",J299&lt;=10),CRFs!$C$3,"")</f>
        <v/>
      </c>
      <c r="Q299" s="63" t="str">
        <f>IF(AND(J299&lt;&gt;"",J299&gt;=6,J299&lt;=15),CRFs!$C$4,"")</f>
        <v/>
      </c>
      <c r="R299" s="63" t="str">
        <f>IF(AND(J299&lt;&gt;"",J299&gt;=11,J299&lt;=20),CRFs!$C$5,"")</f>
        <v/>
      </c>
      <c r="S299" s="63" t="str">
        <f>IF(AND(J299&lt;&gt;"",J299&gt;=16,J299&lt;=25),CRFs!$C$6,"")</f>
        <v/>
      </c>
      <c r="T299" s="63" t="str">
        <f>IF(AND(J299&lt;&gt;"",J299&gt;=21),CRFs!$C$7,"")</f>
        <v/>
      </c>
      <c r="U299" s="63" t="str">
        <f>IF(AND(J299&lt;&gt;"",J299&gt;25),CRFs!$C$8,"")</f>
        <v/>
      </c>
      <c r="V299" s="63" t="str">
        <f>IF($N299="Yes",CRFs!$C$9,"")</f>
        <v/>
      </c>
      <c r="W299" s="63" t="str">
        <f>IF($O299="Yes",CRFs!$C$10,"")</f>
        <v/>
      </c>
      <c r="X299" s="63" t="s">
        <v>37</v>
      </c>
      <c r="Y299" s="63" t="str">
        <f>IFERROR(INDEX($P299:$W299,_xlfn.AGGREGATE(15,6,(COLUMN($P299:$W299)-COLUMN($P299)+1)/($P299:$W299&lt;&gt;""),COLUMNS($Y299:Y299))),"")</f>
        <v/>
      </c>
      <c r="Z299" s="63" t="str">
        <f>IFERROR(INDEX($P299:$W299,_xlfn.AGGREGATE(15,6,(COLUMN($P299:$W299)-COLUMN($P299)+1)/($P299:$W299&lt;&gt;""),COLUMNS($Y299:Z299))),"")</f>
        <v/>
      </c>
      <c r="AA299" s="63" t="str">
        <f>IFERROR(INDEX($P299:$W299,_xlfn.AGGREGATE(15,6,(COLUMN($P299:$W299)-COLUMN($P299)+1)/($P299:$W299&lt;&gt;""),COLUMNS($Y299:AA299))),"")</f>
        <v/>
      </c>
      <c r="AB299" s="63" t="str">
        <f>IFERROR(INDEX($P299:$W299,_xlfn.AGGREGATE(15,6,(COLUMN($P299:$W299)-COLUMN($P299)+1)/($P299:$W299&lt;&gt;""),COLUMNS($Y299:AB299))),"")</f>
        <v/>
      </c>
      <c r="AC299" s="86" t="s">
        <v>37</v>
      </c>
      <c r="AD299" s="67">
        <f>IFERROR(IF(LEFT(AE299,4)*1&lt;2022,VLOOKUP(AC299,CRFs!$C$3:$D$10,2,FALSE),IF(LEFT(AE299,4)*1&gt;=2022,VLOOKUP(AC299,CRFs!$C$3:$J$10,2+MATCH(AE299,CRFs!$E$2:$J$2,0),FALSE))),0)</f>
        <v>0</v>
      </c>
      <c r="AE299" s="66" t="str">
        <f t="shared" si="66"/>
        <v/>
      </c>
      <c r="AF299" s="66" t="str">
        <f t="shared" si="67"/>
        <v/>
      </c>
      <c r="AG299" s="68">
        <f t="shared" si="68"/>
        <v>0</v>
      </c>
      <c r="AH299" s="119" t="str">
        <f t="shared" si="69"/>
        <v/>
      </c>
      <c r="AI299" s="74"/>
    </row>
    <row r="300" spans="2:35" ht="16.2" hidden="1" customHeight="1" x14ac:dyDescent="0.25">
      <c r="B300" s="85" t="s">
        <v>376</v>
      </c>
      <c r="C300" s="87"/>
      <c r="D300" s="88"/>
      <c r="E300" s="87"/>
      <c r="F300" s="86" t="s">
        <v>37</v>
      </c>
      <c r="G300" s="86" t="s">
        <v>37</v>
      </c>
      <c r="H300" s="86" t="s">
        <v>37</v>
      </c>
      <c r="I300" s="66" t="str">
        <f t="shared" si="59"/>
        <v/>
      </c>
      <c r="J300" s="66" t="str">
        <f t="shared" si="60"/>
        <v/>
      </c>
      <c r="K300" s="66" t="str">
        <f t="shared" si="61"/>
        <v/>
      </c>
      <c r="L300" s="66" t="str">
        <f t="shared" si="62"/>
        <v/>
      </c>
      <c r="M300" s="66" t="str">
        <f t="shared" si="63"/>
        <v/>
      </c>
      <c r="N300" s="66" t="str">
        <f t="shared" si="64"/>
        <v>Insufficient Information</v>
      </c>
      <c r="O300" s="66" t="str">
        <f t="shared" si="65"/>
        <v>Insufficient Information</v>
      </c>
      <c r="P300" s="63" t="str">
        <f>IF(AND(J300&lt;&gt;"",J300&lt;=10),CRFs!$C$3,"")</f>
        <v/>
      </c>
      <c r="Q300" s="63" t="str">
        <f>IF(AND(J300&lt;&gt;"",J300&gt;=6,J300&lt;=15),CRFs!$C$4,"")</f>
        <v/>
      </c>
      <c r="R300" s="63" t="str">
        <f>IF(AND(J300&lt;&gt;"",J300&gt;=11,J300&lt;=20),CRFs!$C$5,"")</f>
        <v/>
      </c>
      <c r="S300" s="63" t="str">
        <f>IF(AND(J300&lt;&gt;"",J300&gt;=16,J300&lt;=25),CRFs!$C$6,"")</f>
        <v/>
      </c>
      <c r="T300" s="63" t="str">
        <f>IF(AND(J300&lt;&gt;"",J300&gt;=21),CRFs!$C$7,"")</f>
        <v/>
      </c>
      <c r="U300" s="63" t="str">
        <f>IF(AND(J300&lt;&gt;"",J300&gt;25),CRFs!$C$8,"")</f>
        <v/>
      </c>
      <c r="V300" s="63" t="str">
        <f>IF($N300="Yes",CRFs!$C$9,"")</f>
        <v/>
      </c>
      <c r="W300" s="63" t="str">
        <f>IF($O300="Yes",CRFs!$C$10,"")</f>
        <v/>
      </c>
      <c r="X300" s="63" t="s">
        <v>37</v>
      </c>
      <c r="Y300" s="63" t="str">
        <f>IFERROR(INDEX($P300:$W300,_xlfn.AGGREGATE(15,6,(COLUMN($P300:$W300)-COLUMN($P300)+1)/($P300:$W300&lt;&gt;""),COLUMNS($Y300:Y300))),"")</f>
        <v/>
      </c>
      <c r="Z300" s="63" t="str">
        <f>IFERROR(INDEX($P300:$W300,_xlfn.AGGREGATE(15,6,(COLUMN($P300:$W300)-COLUMN($P300)+1)/($P300:$W300&lt;&gt;""),COLUMNS($Y300:Z300))),"")</f>
        <v/>
      </c>
      <c r="AA300" s="63" t="str">
        <f>IFERROR(INDEX($P300:$W300,_xlfn.AGGREGATE(15,6,(COLUMN($P300:$W300)-COLUMN($P300)+1)/($P300:$W300&lt;&gt;""),COLUMNS($Y300:AA300))),"")</f>
        <v/>
      </c>
      <c r="AB300" s="63" t="str">
        <f>IFERROR(INDEX($P300:$W300,_xlfn.AGGREGATE(15,6,(COLUMN($P300:$W300)-COLUMN($P300)+1)/($P300:$W300&lt;&gt;""),COLUMNS($Y300:AB300))),"")</f>
        <v/>
      </c>
      <c r="AC300" s="86" t="s">
        <v>37</v>
      </c>
      <c r="AD300" s="67">
        <f>IFERROR(IF(LEFT(AE300,4)*1&lt;2022,VLOOKUP(AC300,CRFs!$C$3:$D$10,2,FALSE),IF(LEFT(AE300,4)*1&gt;=2022,VLOOKUP(AC300,CRFs!$C$3:$J$10,2+MATCH(AE300,CRFs!$E$2:$J$2,0),FALSE))),0)</f>
        <v>0</v>
      </c>
      <c r="AE300" s="66" t="str">
        <f t="shared" si="66"/>
        <v/>
      </c>
      <c r="AF300" s="66" t="str">
        <f t="shared" si="67"/>
        <v/>
      </c>
      <c r="AG300" s="68">
        <f t="shared" si="68"/>
        <v>0</v>
      </c>
      <c r="AH300" s="119" t="str">
        <f t="shared" si="69"/>
        <v/>
      </c>
      <c r="AI300" s="74"/>
    </row>
    <row r="301" spans="2:35" ht="16.2" hidden="1" customHeight="1" x14ac:dyDescent="0.25">
      <c r="B301" s="85" t="s">
        <v>377</v>
      </c>
      <c r="C301" s="87"/>
      <c r="D301" s="88"/>
      <c r="E301" s="87"/>
      <c r="F301" s="86" t="s">
        <v>37</v>
      </c>
      <c r="G301" s="86" t="s">
        <v>37</v>
      </c>
      <c r="H301" s="86" t="s">
        <v>37</v>
      </c>
      <c r="I301" s="66" t="str">
        <f t="shared" si="59"/>
        <v/>
      </c>
      <c r="J301" s="66" t="str">
        <f t="shared" si="60"/>
        <v/>
      </c>
      <c r="K301" s="66" t="str">
        <f t="shared" si="61"/>
        <v/>
      </c>
      <c r="L301" s="66" t="str">
        <f t="shared" si="62"/>
        <v/>
      </c>
      <c r="M301" s="66" t="str">
        <f t="shared" si="63"/>
        <v/>
      </c>
      <c r="N301" s="66" t="str">
        <f t="shared" si="64"/>
        <v>Insufficient Information</v>
      </c>
      <c r="O301" s="66" t="str">
        <f t="shared" si="65"/>
        <v>Insufficient Information</v>
      </c>
      <c r="P301" s="63" t="str">
        <f>IF(AND(J301&lt;&gt;"",J301&lt;=10),CRFs!$C$3,"")</f>
        <v/>
      </c>
      <c r="Q301" s="63" t="str">
        <f>IF(AND(J301&lt;&gt;"",J301&gt;=6,J301&lt;=15),CRFs!$C$4,"")</f>
        <v/>
      </c>
      <c r="R301" s="63" t="str">
        <f>IF(AND(J301&lt;&gt;"",J301&gt;=11,J301&lt;=20),CRFs!$C$5,"")</f>
        <v/>
      </c>
      <c r="S301" s="63" t="str">
        <f>IF(AND(J301&lt;&gt;"",J301&gt;=16,J301&lt;=25),CRFs!$C$6,"")</f>
        <v/>
      </c>
      <c r="T301" s="63" t="str">
        <f>IF(AND(J301&lt;&gt;"",J301&gt;=21),CRFs!$C$7,"")</f>
        <v/>
      </c>
      <c r="U301" s="63" t="str">
        <f>IF(AND(J301&lt;&gt;"",J301&gt;25),CRFs!$C$8,"")</f>
        <v/>
      </c>
      <c r="V301" s="63" t="str">
        <f>IF($N301="Yes",CRFs!$C$9,"")</f>
        <v/>
      </c>
      <c r="W301" s="63" t="str">
        <f>IF($O301="Yes",CRFs!$C$10,"")</f>
        <v/>
      </c>
      <c r="X301" s="63" t="s">
        <v>37</v>
      </c>
      <c r="Y301" s="63" t="str">
        <f>IFERROR(INDEX($P301:$W301,_xlfn.AGGREGATE(15,6,(COLUMN($P301:$W301)-COLUMN($P301)+1)/($P301:$W301&lt;&gt;""),COLUMNS($Y301:Y301))),"")</f>
        <v/>
      </c>
      <c r="Z301" s="63" t="str">
        <f>IFERROR(INDEX($P301:$W301,_xlfn.AGGREGATE(15,6,(COLUMN($P301:$W301)-COLUMN($P301)+1)/($P301:$W301&lt;&gt;""),COLUMNS($Y301:Z301))),"")</f>
        <v/>
      </c>
      <c r="AA301" s="63" t="str">
        <f>IFERROR(INDEX($P301:$W301,_xlfn.AGGREGATE(15,6,(COLUMN($P301:$W301)-COLUMN($P301)+1)/($P301:$W301&lt;&gt;""),COLUMNS($Y301:AA301))),"")</f>
        <v/>
      </c>
      <c r="AB301" s="63" t="str">
        <f>IFERROR(INDEX($P301:$W301,_xlfn.AGGREGATE(15,6,(COLUMN($P301:$W301)-COLUMN($P301)+1)/($P301:$W301&lt;&gt;""),COLUMNS($Y301:AB301))),"")</f>
        <v/>
      </c>
      <c r="AC301" s="86" t="s">
        <v>37</v>
      </c>
      <c r="AD301" s="67">
        <f>IFERROR(IF(LEFT(AE301,4)*1&lt;2022,VLOOKUP(AC301,CRFs!$C$3:$D$10,2,FALSE),IF(LEFT(AE301,4)*1&gt;=2022,VLOOKUP(AC301,CRFs!$C$3:$J$10,2+MATCH(AE301,CRFs!$E$2:$J$2,0),FALSE))),0)</f>
        <v>0</v>
      </c>
      <c r="AE301" s="66" t="str">
        <f t="shared" si="66"/>
        <v/>
      </c>
      <c r="AF301" s="66" t="str">
        <f t="shared" si="67"/>
        <v/>
      </c>
      <c r="AG301" s="68">
        <f t="shared" si="68"/>
        <v>0</v>
      </c>
      <c r="AH301" s="119" t="str">
        <f t="shared" si="69"/>
        <v/>
      </c>
      <c r="AI301" s="74"/>
    </row>
    <row r="302" spans="2:35" ht="16.2" hidden="1" customHeight="1" x14ac:dyDescent="0.25">
      <c r="B302" s="85" t="s">
        <v>378</v>
      </c>
      <c r="C302" s="87"/>
      <c r="D302" s="88"/>
      <c r="E302" s="87"/>
      <c r="F302" s="86" t="s">
        <v>37</v>
      </c>
      <c r="G302" s="86" t="s">
        <v>37</v>
      </c>
      <c r="H302" s="86" t="s">
        <v>37</v>
      </c>
      <c r="I302" s="66" t="str">
        <f t="shared" si="59"/>
        <v/>
      </c>
      <c r="J302" s="66" t="str">
        <f t="shared" si="60"/>
        <v/>
      </c>
      <c r="K302" s="66" t="str">
        <f t="shared" si="61"/>
        <v/>
      </c>
      <c r="L302" s="66" t="str">
        <f t="shared" si="62"/>
        <v/>
      </c>
      <c r="M302" s="66" t="str">
        <f t="shared" si="63"/>
        <v/>
      </c>
      <c r="N302" s="66" t="str">
        <f t="shared" si="64"/>
        <v>Insufficient Information</v>
      </c>
      <c r="O302" s="66" t="str">
        <f t="shared" si="65"/>
        <v>Insufficient Information</v>
      </c>
      <c r="P302" s="63" t="str">
        <f>IF(AND(J302&lt;&gt;"",J302&lt;=10),CRFs!$C$3,"")</f>
        <v/>
      </c>
      <c r="Q302" s="63" t="str">
        <f>IF(AND(J302&lt;&gt;"",J302&gt;=6,J302&lt;=15),CRFs!$C$4,"")</f>
        <v/>
      </c>
      <c r="R302" s="63" t="str">
        <f>IF(AND(J302&lt;&gt;"",J302&gt;=11,J302&lt;=20),CRFs!$C$5,"")</f>
        <v/>
      </c>
      <c r="S302" s="63" t="str">
        <f>IF(AND(J302&lt;&gt;"",J302&gt;=16,J302&lt;=25),CRFs!$C$6,"")</f>
        <v/>
      </c>
      <c r="T302" s="63" t="str">
        <f>IF(AND(J302&lt;&gt;"",J302&gt;=21),CRFs!$C$7,"")</f>
        <v/>
      </c>
      <c r="U302" s="63" t="str">
        <f>IF(AND(J302&lt;&gt;"",J302&gt;25),CRFs!$C$8,"")</f>
        <v/>
      </c>
      <c r="V302" s="63" t="str">
        <f>IF($N302="Yes",CRFs!$C$9,"")</f>
        <v/>
      </c>
      <c r="W302" s="63" t="str">
        <f>IF($O302="Yes",CRFs!$C$10,"")</f>
        <v/>
      </c>
      <c r="X302" s="63" t="s">
        <v>37</v>
      </c>
      <c r="Y302" s="63" t="str">
        <f>IFERROR(INDEX($P302:$W302,_xlfn.AGGREGATE(15,6,(COLUMN($P302:$W302)-COLUMN($P302)+1)/($P302:$W302&lt;&gt;""),COLUMNS($Y302:Y302))),"")</f>
        <v/>
      </c>
      <c r="Z302" s="63" t="str">
        <f>IFERROR(INDEX($P302:$W302,_xlfn.AGGREGATE(15,6,(COLUMN($P302:$W302)-COLUMN($P302)+1)/($P302:$W302&lt;&gt;""),COLUMNS($Y302:Z302))),"")</f>
        <v/>
      </c>
      <c r="AA302" s="63" t="str">
        <f>IFERROR(INDEX($P302:$W302,_xlfn.AGGREGATE(15,6,(COLUMN($P302:$W302)-COLUMN($P302)+1)/($P302:$W302&lt;&gt;""),COLUMNS($Y302:AA302))),"")</f>
        <v/>
      </c>
      <c r="AB302" s="63" t="str">
        <f>IFERROR(INDEX($P302:$W302,_xlfn.AGGREGATE(15,6,(COLUMN($P302:$W302)-COLUMN($P302)+1)/($P302:$W302&lt;&gt;""),COLUMNS($Y302:AB302))),"")</f>
        <v/>
      </c>
      <c r="AC302" s="86" t="s">
        <v>37</v>
      </c>
      <c r="AD302" s="67">
        <f>IFERROR(IF(LEFT(AE302,4)*1&lt;2022,VLOOKUP(AC302,CRFs!$C$3:$D$10,2,FALSE),IF(LEFT(AE302,4)*1&gt;=2022,VLOOKUP(AC302,CRFs!$C$3:$J$10,2+MATCH(AE302,CRFs!$E$2:$J$2,0),FALSE))),0)</f>
        <v>0</v>
      </c>
      <c r="AE302" s="66" t="str">
        <f t="shared" si="66"/>
        <v/>
      </c>
      <c r="AF302" s="66" t="str">
        <f t="shared" si="67"/>
        <v/>
      </c>
      <c r="AG302" s="68">
        <f t="shared" si="68"/>
        <v>0</v>
      </c>
      <c r="AH302" s="119" t="str">
        <f t="shared" si="69"/>
        <v/>
      </c>
      <c r="AI302" s="74"/>
    </row>
    <row r="303" spans="2:35" ht="16.2" hidden="1" customHeight="1" x14ac:dyDescent="0.25">
      <c r="B303" s="85" t="s">
        <v>379</v>
      </c>
      <c r="C303" s="87"/>
      <c r="D303" s="88"/>
      <c r="E303" s="87"/>
      <c r="F303" s="86" t="s">
        <v>37</v>
      </c>
      <c r="G303" s="86" t="s">
        <v>37</v>
      </c>
      <c r="H303" s="86" t="s">
        <v>37</v>
      </c>
      <c r="I303" s="66" t="str">
        <f t="shared" si="59"/>
        <v/>
      </c>
      <c r="J303" s="66" t="str">
        <f t="shared" si="60"/>
        <v/>
      </c>
      <c r="K303" s="66" t="str">
        <f t="shared" si="61"/>
        <v/>
      </c>
      <c r="L303" s="66" t="str">
        <f t="shared" si="62"/>
        <v/>
      </c>
      <c r="M303" s="66" t="str">
        <f t="shared" si="63"/>
        <v/>
      </c>
      <c r="N303" s="66" t="str">
        <f t="shared" si="64"/>
        <v>Insufficient Information</v>
      </c>
      <c r="O303" s="66" t="str">
        <f t="shared" si="65"/>
        <v>Insufficient Information</v>
      </c>
      <c r="P303" s="63" t="str">
        <f>IF(AND(J303&lt;&gt;"",J303&lt;=10),CRFs!$C$3,"")</f>
        <v/>
      </c>
      <c r="Q303" s="63" t="str">
        <f>IF(AND(J303&lt;&gt;"",J303&gt;=6,J303&lt;=15),CRFs!$C$4,"")</f>
        <v/>
      </c>
      <c r="R303" s="63" t="str">
        <f>IF(AND(J303&lt;&gt;"",J303&gt;=11,J303&lt;=20),CRFs!$C$5,"")</f>
        <v/>
      </c>
      <c r="S303" s="63" t="str">
        <f>IF(AND(J303&lt;&gt;"",J303&gt;=16,J303&lt;=25),CRFs!$C$6,"")</f>
        <v/>
      </c>
      <c r="T303" s="63" t="str">
        <f>IF(AND(J303&lt;&gt;"",J303&gt;=21),CRFs!$C$7,"")</f>
        <v/>
      </c>
      <c r="U303" s="63" t="str">
        <f>IF(AND(J303&lt;&gt;"",J303&gt;25),CRFs!$C$8,"")</f>
        <v/>
      </c>
      <c r="V303" s="63" t="str">
        <f>IF($N303="Yes",CRFs!$C$9,"")</f>
        <v/>
      </c>
      <c r="W303" s="63" t="str">
        <f>IF($O303="Yes",CRFs!$C$10,"")</f>
        <v/>
      </c>
      <c r="X303" s="63" t="s">
        <v>37</v>
      </c>
      <c r="Y303" s="63" t="str">
        <f>IFERROR(INDEX($P303:$W303,_xlfn.AGGREGATE(15,6,(COLUMN($P303:$W303)-COLUMN($P303)+1)/($P303:$W303&lt;&gt;""),COLUMNS($Y303:Y303))),"")</f>
        <v/>
      </c>
      <c r="Z303" s="63" t="str">
        <f>IFERROR(INDEX($P303:$W303,_xlfn.AGGREGATE(15,6,(COLUMN($P303:$W303)-COLUMN($P303)+1)/($P303:$W303&lt;&gt;""),COLUMNS($Y303:Z303))),"")</f>
        <v/>
      </c>
      <c r="AA303" s="63" t="str">
        <f>IFERROR(INDEX($P303:$W303,_xlfn.AGGREGATE(15,6,(COLUMN($P303:$W303)-COLUMN($P303)+1)/($P303:$W303&lt;&gt;""),COLUMNS($Y303:AA303))),"")</f>
        <v/>
      </c>
      <c r="AB303" s="63" t="str">
        <f>IFERROR(INDEX($P303:$W303,_xlfn.AGGREGATE(15,6,(COLUMN($P303:$W303)-COLUMN($P303)+1)/($P303:$W303&lt;&gt;""),COLUMNS($Y303:AB303))),"")</f>
        <v/>
      </c>
      <c r="AC303" s="86" t="s">
        <v>37</v>
      </c>
      <c r="AD303" s="67">
        <f>IFERROR(IF(LEFT(AE303,4)*1&lt;2022,VLOOKUP(AC303,CRFs!$C$3:$D$10,2,FALSE),IF(LEFT(AE303,4)*1&gt;=2022,VLOOKUP(AC303,CRFs!$C$3:$J$10,2+MATCH(AE303,CRFs!$E$2:$J$2,0),FALSE))),0)</f>
        <v>0</v>
      </c>
      <c r="AE303" s="66" t="str">
        <f t="shared" si="66"/>
        <v/>
      </c>
      <c r="AF303" s="66" t="str">
        <f t="shared" si="67"/>
        <v/>
      </c>
      <c r="AG303" s="68">
        <f t="shared" si="68"/>
        <v>0</v>
      </c>
      <c r="AH303" s="119" t="str">
        <f t="shared" si="69"/>
        <v/>
      </c>
      <c r="AI303" s="74"/>
    </row>
    <row r="304" spans="2:35" ht="16.2" hidden="1" customHeight="1" x14ac:dyDescent="0.25">
      <c r="B304" s="85" t="s">
        <v>380</v>
      </c>
      <c r="C304" s="87"/>
      <c r="D304" s="88"/>
      <c r="E304" s="87"/>
      <c r="F304" s="86" t="s">
        <v>37</v>
      </c>
      <c r="G304" s="86" t="s">
        <v>37</v>
      </c>
      <c r="H304" s="86" t="s">
        <v>37</v>
      </c>
      <c r="I304" s="66" t="str">
        <f t="shared" si="59"/>
        <v/>
      </c>
      <c r="J304" s="66" t="str">
        <f t="shared" si="60"/>
        <v/>
      </c>
      <c r="K304" s="66" t="str">
        <f t="shared" si="61"/>
        <v/>
      </c>
      <c r="L304" s="66" t="str">
        <f t="shared" si="62"/>
        <v/>
      </c>
      <c r="M304" s="66" t="str">
        <f t="shared" si="63"/>
        <v/>
      </c>
      <c r="N304" s="66" t="str">
        <f t="shared" si="64"/>
        <v>Insufficient Information</v>
      </c>
      <c r="O304" s="66" t="str">
        <f t="shared" si="65"/>
        <v>Insufficient Information</v>
      </c>
      <c r="P304" s="63" t="str">
        <f>IF(AND(J304&lt;&gt;"",J304&lt;=10),CRFs!$C$3,"")</f>
        <v/>
      </c>
      <c r="Q304" s="63" t="str">
        <f>IF(AND(J304&lt;&gt;"",J304&gt;=6,J304&lt;=15),CRFs!$C$4,"")</f>
        <v/>
      </c>
      <c r="R304" s="63" t="str">
        <f>IF(AND(J304&lt;&gt;"",J304&gt;=11,J304&lt;=20),CRFs!$C$5,"")</f>
        <v/>
      </c>
      <c r="S304" s="63" t="str">
        <f>IF(AND(J304&lt;&gt;"",J304&gt;=16,J304&lt;=25),CRFs!$C$6,"")</f>
        <v/>
      </c>
      <c r="T304" s="63" t="str">
        <f>IF(AND(J304&lt;&gt;"",J304&gt;=21),CRFs!$C$7,"")</f>
        <v/>
      </c>
      <c r="U304" s="63" t="str">
        <f>IF(AND(J304&lt;&gt;"",J304&gt;25),CRFs!$C$8,"")</f>
        <v/>
      </c>
      <c r="V304" s="63" t="str">
        <f>IF($N304="Yes",CRFs!$C$9,"")</f>
        <v/>
      </c>
      <c r="W304" s="63" t="str">
        <f>IF($O304="Yes",CRFs!$C$10,"")</f>
        <v/>
      </c>
      <c r="X304" s="63" t="s">
        <v>37</v>
      </c>
      <c r="Y304" s="63" t="str">
        <f>IFERROR(INDEX($P304:$W304,_xlfn.AGGREGATE(15,6,(COLUMN($P304:$W304)-COLUMN($P304)+1)/($P304:$W304&lt;&gt;""),COLUMNS($Y304:Y304))),"")</f>
        <v/>
      </c>
      <c r="Z304" s="63" t="str">
        <f>IFERROR(INDEX($P304:$W304,_xlfn.AGGREGATE(15,6,(COLUMN($P304:$W304)-COLUMN($P304)+1)/($P304:$W304&lt;&gt;""),COLUMNS($Y304:Z304))),"")</f>
        <v/>
      </c>
      <c r="AA304" s="63" t="str">
        <f>IFERROR(INDEX($P304:$W304,_xlfn.AGGREGATE(15,6,(COLUMN($P304:$W304)-COLUMN($P304)+1)/($P304:$W304&lt;&gt;""),COLUMNS($Y304:AA304))),"")</f>
        <v/>
      </c>
      <c r="AB304" s="63" t="str">
        <f>IFERROR(INDEX($P304:$W304,_xlfn.AGGREGATE(15,6,(COLUMN($P304:$W304)-COLUMN($P304)+1)/($P304:$W304&lt;&gt;""),COLUMNS($Y304:AB304))),"")</f>
        <v/>
      </c>
      <c r="AC304" s="86" t="s">
        <v>37</v>
      </c>
      <c r="AD304" s="67">
        <f>IFERROR(IF(LEFT(AE304,4)*1&lt;2022,VLOOKUP(AC304,CRFs!$C$3:$D$10,2,FALSE),IF(LEFT(AE304,4)*1&gt;=2022,VLOOKUP(AC304,CRFs!$C$3:$J$10,2+MATCH(AE304,CRFs!$E$2:$J$2,0),FALSE))),0)</f>
        <v>0</v>
      </c>
      <c r="AE304" s="66" t="str">
        <f t="shared" si="66"/>
        <v/>
      </c>
      <c r="AF304" s="66" t="str">
        <f t="shared" si="67"/>
        <v/>
      </c>
      <c r="AG304" s="68">
        <f t="shared" si="68"/>
        <v>0</v>
      </c>
      <c r="AH304" s="119" t="str">
        <f t="shared" si="69"/>
        <v/>
      </c>
      <c r="AI304" s="74"/>
    </row>
    <row r="305" spans="2:35" ht="16.2" hidden="1" customHeight="1" x14ac:dyDescent="0.25">
      <c r="B305" s="85" t="s">
        <v>381</v>
      </c>
      <c r="C305" s="87"/>
      <c r="D305" s="88"/>
      <c r="E305" s="87"/>
      <c r="F305" s="86" t="s">
        <v>37</v>
      </c>
      <c r="G305" s="86" t="s">
        <v>37</v>
      </c>
      <c r="H305" s="86" t="s">
        <v>37</v>
      </c>
      <c r="I305" s="66" t="str">
        <f t="shared" si="59"/>
        <v/>
      </c>
      <c r="J305" s="66" t="str">
        <f t="shared" si="60"/>
        <v/>
      </c>
      <c r="K305" s="66" t="str">
        <f t="shared" si="61"/>
        <v/>
      </c>
      <c r="L305" s="66" t="str">
        <f t="shared" si="62"/>
        <v/>
      </c>
      <c r="M305" s="66" t="str">
        <f t="shared" si="63"/>
        <v/>
      </c>
      <c r="N305" s="66" t="str">
        <f t="shared" si="64"/>
        <v>Insufficient Information</v>
      </c>
      <c r="O305" s="66" t="str">
        <f t="shared" si="65"/>
        <v>Insufficient Information</v>
      </c>
      <c r="P305" s="63" t="str">
        <f>IF(AND(J305&lt;&gt;"",J305&lt;=10),CRFs!$C$3,"")</f>
        <v/>
      </c>
      <c r="Q305" s="63" t="str">
        <f>IF(AND(J305&lt;&gt;"",J305&gt;=6,J305&lt;=15),CRFs!$C$4,"")</f>
        <v/>
      </c>
      <c r="R305" s="63" t="str">
        <f>IF(AND(J305&lt;&gt;"",J305&gt;=11,J305&lt;=20),CRFs!$C$5,"")</f>
        <v/>
      </c>
      <c r="S305" s="63" t="str">
        <f>IF(AND(J305&lt;&gt;"",J305&gt;=16,J305&lt;=25),CRFs!$C$6,"")</f>
        <v/>
      </c>
      <c r="T305" s="63" t="str">
        <f>IF(AND(J305&lt;&gt;"",J305&gt;=21),CRFs!$C$7,"")</f>
        <v/>
      </c>
      <c r="U305" s="63" t="str">
        <f>IF(AND(J305&lt;&gt;"",J305&gt;25),CRFs!$C$8,"")</f>
        <v/>
      </c>
      <c r="V305" s="63" t="str">
        <f>IF($N305="Yes",CRFs!$C$9,"")</f>
        <v/>
      </c>
      <c r="W305" s="63" t="str">
        <f>IF($O305="Yes",CRFs!$C$10,"")</f>
        <v/>
      </c>
      <c r="X305" s="63" t="s">
        <v>37</v>
      </c>
      <c r="Y305" s="63" t="str">
        <f>IFERROR(INDEX($P305:$W305,_xlfn.AGGREGATE(15,6,(COLUMN($P305:$W305)-COLUMN($P305)+1)/($P305:$W305&lt;&gt;""),COLUMNS($Y305:Y305))),"")</f>
        <v/>
      </c>
      <c r="Z305" s="63" t="str">
        <f>IFERROR(INDEX($P305:$W305,_xlfn.AGGREGATE(15,6,(COLUMN($P305:$W305)-COLUMN($P305)+1)/($P305:$W305&lt;&gt;""),COLUMNS($Y305:Z305))),"")</f>
        <v/>
      </c>
      <c r="AA305" s="63" t="str">
        <f>IFERROR(INDEX($P305:$W305,_xlfn.AGGREGATE(15,6,(COLUMN($P305:$W305)-COLUMN($P305)+1)/($P305:$W305&lt;&gt;""),COLUMNS($Y305:AA305))),"")</f>
        <v/>
      </c>
      <c r="AB305" s="63" t="str">
        <f>IFERROR(INDEX($P305:$W305,_xlfn.AGGREGATE(15,6,(COLUMN($P305:$W305)-COLUMN($P305)+1)/($P305:$W305&lt;&gt;""),COLUMNS($Y305:AB305))),"")</f>
        <v/>
      </c>
      <c r="AC305" s="86" t="s">
        <v>37</v>
      </c>
      <c r="AD305" s="67">
        <f>IFERROR(IF(LEFT(AE305,4)*1&lt;2022,VLOOKUP(AC305,CRFs!$C$3:$D$10,2,FALSE),IF(LEFT(AE305,4)*1&gt;=2022,VLOOKUP(AC305,CRFs!$C$3:$J$10,2+MATCH(AE305,CRFs!$E$2:$J$2,0),FALSE))),0)</f>
        <v>0</v>
      </c>
      <c r="AE305" s="66" t="str">
        <f t="shared" si="66"/>
        <v/>
      </c>
      <c r="AF305" s="66" t="str">
        <f t="shared" si="67"/>
        <v/>
      </c>
      <c r="AG305" s="68">
        <f t="shared" si="68"/>
        <v>0</v>
      </c>
      <c r="AH305" s="119" t="str">
        <f t="shared" si="69"/>
        <v/>
      </c>
      <c r="AI305" s="74"/>
    </row>
    <row r="306" spans="2:35" ht="16.2" hidden="1" customHeight="1" x14ac:dyDescent="0.25">
      <c r="B306" s="85" t="s">
        <v>382</v>
      </c>
      <c r="C306" s="87"/>
      <c r="D306" s="88"/>
      <c r="E306" s="87"/>
      <c r="F306" s="86" t="s">
        <v>37</v>
      </c>
      <c r="G306" s="86" t="s">
        <v>37</v>
      </c>
      <c r="H306" s="86" t="s">
        <v>37</v>
      </c>
      <c r="I306" s="66" t="str">
        <f t="shared" si="59"/>
        <v/>
      </c>
      <c r="J306" s="66" t="str">
        <f t="shared" si="60"/>
        <v/>
      </c>
      <c r="K306" s="66" t="str">
        <f t="shared" si="61"/>
        <v/>
      </c>
      <c r="L306" s="66" t="str">
        <f t="shared" si="62"/>
        <v/>
      </c>
      <c r="M306" s="66" t="str">
        <f t="shared" si="63"/>
        <v/>
      </c>
      <c r="N306" s="66" t="str">
        <f t="shared" si="64"/>
        <v>Insufficient Information</v>
      </c>
      <c r="O306" s="66" t="str">
        <f t="shared" si="65"/>
        <v>Insufficient Information</v>
      </c>
      <c r="P306" s="63" t="str">
        <f>IF(AND(J306&lt;&gt;"",J306&lt;=10),CRFs!$C$3,"")</f>
        <v/>
      </c>
      <c r="Q306" s="63" t="str">
        <f>IF(AND(J306&lt;&gt;"",J306&gt;=6,J306&lt;=15),CRFs!$C$4,"")</f>
        <v/>
      </c>
      <c r="R306" s="63" t="str">
        <f>IF(AND(J306&lt;&gt;"",J306&gt;=11,J306&lt;=20),CRFs!$C$5,"")</f>
        <v/>
      </c>
      <c r="S306" s="63" t="str">
        <f>IF(AND(J306&lt;&gt;"",J306&gt;=16,J306&lt;=25),CRFs!$C$6,"")</f>
        <v/>
      </c>
      <c r="T306" s="63" t="str">
        <f>IF(AND(J306&lt;&gt;"",J306&gt;=21),CRFs!$C$7,"")</f>
        <v/>
      </c>
      <c r="U306" s="63" t="str">
        <f>IF(AND(J306&lt;&gt;"",J306&gt;25),CRFs!$C$8,"")</f>
        <v/>
      </c>
      <c r="V306" s="63" t="str">
        <f>IF($N306="Yes",CRFs!$C$9,"")</f>
        <v/>
      </c>
      <c r="W306" s="63" t="str">
        <f>IF($O306="Yes",CRFs!$C$10,"")</f>
        <v/>
      </c>
      <c r="X306" s="63" t="s">
        <v>37</v>
      </c>
      <c r="Y306" s="63" t="str">
        <f>IFERROR(INDEX($P306:$W306,_xlfn.AGGREGATE(15,6,(COLUMN($P306:$W306)-COLUMN($P306)+1)/($P306:$W306&lt;&gt;""),COLUMNS($Y306:Y306))),"")</f>
        <v/>
      </c>
      <c r="Z306" s="63" t="str">
        <f>IFERROR(INDEX($P306:$W306,_xlfn.AGGREGATE(15,6,(COLUMN($P306:$W306)-COLUMN($P306)+1)/($P306:$W306&lt;&gt;""),COLUMNS($Y306:Z306))),"")</f>
        <v/>
      </c>
      <c r="AA306" s="63" t="str">
        <f>IFERROR(INDEX($P306:$W306,_xlfn.AGGREGATE(15,6,(COLUMN($P306:$W306)-COLUMN($P306)+1)/($P306:$W306&lt;&gt;""),COLUMNS($Y306:AA306))),"")</f>
        <v/>
      </c>
      <c r="AB306" s="63" t="str">
        <f>IFERROR(INDEX($P306:$W306,_xlfn.AGGREGATE(15,6,(COLUMN($P306:$W306)-COLUMN($P306)+1)/($P306:$W306&lt;&gt;""),COLUMNS($Y306:AB306))),"")</f>
        <v/>
      </c>
      <c r="AC306" s="86" t="s">
        <v>37</v>
      </c>
      <c r="AD306" s="67">
        <f>IFERROR(IF(LEFT(AE306,4)*1&lt;2022,VLOOKUP(AC306,CRFs!$C$3:$D$10,2,FALSE),IF(LEFT(AE306,4)*1&gt;=2022,VLOOKUP(AC306,CRFs!$C$3:$J$10,2+MATCH(AE306,CRFs!$E$2:$J$2,0),FALSE))),0)</f>
        <v>0</v>
      </c>
      <c r="AE306" s="66" t="str">
        <f t="shared" si="66"/>
        <v/>
      </c>
      <c r="AF306" s="66" t="str">
        <f t="shared" si="67"/>
        <v/>
      </c>
      <c r="AG306" s="68">
        <f t="shared" si="68"/>
        <v>0</v>
      </c>
      <c r="AH306" s="119" t="str">
        <f t="shared" si="69"/>
        <v/>
      </c>
      <c r="AI306" s="74"/>
    </row>
    <row r="307" spans="2:35" ht="16.2" hidden="1" customHeight="1" x14ac:dyDescent="0.25">
      <c r="B307" s="85" t="s">
        <v>383</v>
      </c>
      <c r="C307" s="87"/>
      <c r="D307" s="88"/>
      <c r="E307" s="87"/>
      <c r="F307" s="86" t="s">
        <v>37</v>
      </c>
      <c r="G307" s="86" t="s">
        <v>37</v>
      </c>
      <c r="H307" s="86" t="s">
        <v>37</v>
      </c>
      <c r="I307" s="66" t="str">
        <f t="shared" si="59"/>
        <v/>
      </c>
      <c r="J307" s="66" t="str">
        <f t="shared" si="60"/>
        <v/>
      </c>
      <c r="K307" s="66" t="str">
        <f t="shared" si="61"/>
        <v/>
      </c>
      <c r="L307" s="66" t="str">
        <f t="shared" si="62"/>
        <v/>
      </c>
      <c r="M307" s="66" t="str">
        <f t="shared" si="63"/>
        <v/>
      </c>
      <c r="N307" s="66" t="str">
        <f t="shared" si="64"/>
        <v>Insufficient Information</v>
      </c>
      <c r="O307" s="66" t="str">
        <f t="shared" si="65"/>
        <v>Insufficient Information</v>
      </c>
      <c r="P307" s="63" t="str">
        <f>IF(AND(J307&lt;&gt;"",J307&lt;=10),CRFs!$C$3,"")</f>
        <v/>
      </c>
      <c r="Q307" s="63" t="str">
        <f>IF(AND(J307&lt;&gt;"",J307&gt;=6,J307&lt;=15),CRFs!$C$4,"")</f>
        <v/>
      </c>
      <c r="R307" s="63" t="str">
        <f>IF(AND(J307&lt;&gt;"",J307&gt;=11,J307&lt;=20),CRFs!$C$5,"")</f>
        <v/>
      </c>
      <c r="S307" s="63" t="str">
        <f>IF(AND(J307&lt;&gt;"",J307&gt;=16,J307&lt;=25),CRFs!$C$6,"")</f>
        <v/>
      </c>
      <c r="T307" s="63" t="str">
        <f>IF(AND(J307&lt;&gt;"",J307&gt;=21),CRFs!$C$7,"")</f>
        <v/>
      </c>
      <c r="U307" s="63" t="str">
        <f>IF(AND(J307&lt;&gt;"",J307&gt;25),CRFs!$C$8,"")</f>
        <v/>
      </c>
      <c r="V307" s="63" t="str">
        <f>IF($N307="Yes",CRFs!$C$9,"")</f>
        <v/>
      </c>
      <c r="W307" s="63" t="str">
        <f>IF($O307="Yes",CRFs!$C$10,"")</f>
        <v/>
      </c>
      <c r="X307" s="63" t="s">
        <v>37</v>
      </c>
      <c r="Y307" s="63" t="str">
        <f>IFERROR(INDEX($P307:$W307,_xlfn.AGGREGATE(15,6,(COLUMN($P307:$W307)-COLUMN($P307)+1)/($P307:$W307&lt;&gt;""),COLUMNS($Y307:Y307))),"")</f>
        <v/>
      </c>
      <c r="Z307" s="63" t="str">
        <f>IFERROR(INDEX($P307:$W307,_xlfn.AGGREGATE(15,6,(COLUMN($P307:$W307)-COLUMN($P307)+1)/($P307:$W307&lt;&gt;""),COLUMNS($Y307:Z307))),"")</f>
        <v/>
      </c>
      <c r="AA307" s="63" t="str">
        <f>IFERROR(INDEX($P307:$W307,_xlfn.AGGREGATE(15,6,(COLUMN($P307:$W307)-COLUMN($P307)+1)/($P307:$W307&lt;&gt;""),COLUMNS($Y307:AA307))),"")</f>
        <v/>
      </c>
      <c r="AB307" s="63" t="str">
        <f>IFERROR(INDEX($P307:$W307,_xlfn.AGGREGATE(15,6,(COLUMN($P307:$W307)-COLUMN($P307)+1)/($P307:$W307&lt;&gt;""),COLUMNS($Y307:AB307))),"")</f>
        <v/>
      </c>
      <c r="AC307" s="86" t="s">
        <v>37</v>
      </c>
      <c r="AD307" s="67">
        <f>IFERROR(IF(LEFT(AE307,4)*1&lt;2022,VLOOKUP(AC307,CRFs!$C$3:$D$10,2,FALSE),IF(LEFT(AE307,4)*1&gt;=2022,VLOOKUP(AC307,CRFs!$C$3:$J$10,2+MATCH(AE307,CRFs!$E$2:$J$2,0),FALSE))),0)</f>
        <v>0</v>
      </c>
      <c r="AE307" s="66" t="str">
        <f t="shared" si="66"/>
        <v/>
      </c>
      <c r="AF307" s="66" t="str">
        <f t="shared" si="67"/>
        <v/>
      </c>
      <c r="AG307" s="68">
        <f t="shared" si="68"/>
        <v>0</v>
      </c>
      <c r="AH307" s="119" t="str">
        <f t="shared" si="69"/>
        <v/>
      </c>
      <c r="AI307" s="74"/>
    </row>
    <row r="308" spans="2:35" ht="16.2" hidden="1" customHeight="1" x14ac:dyDescent="0.25">
      <c r="B308" s="85" t="s">
        <v>384</v>
      </c>
      <c r="C308" s="87"/>
      <c r="D308" s="88"/>
      <c r="E308" s="87"/>
      <c r="F308" s="86" t="s">
        <v>37</v>
      </c>
      <c r="G308" s="86" t="s">
        <v>37</v>
      </c>
      <c r="H308" s="86" t="s">
        <v>37</v>
      </c>
      <c r="I308" s="66" t="str">
        <f t="shared" si="59"/>
        <v/>
      </c>
      <c r="J308" s="66" t="str">
        <f t="shared" si="60"/>
        <v/>
      </c>
      <c r="K308" s="66" t="str">
        <f t="shared" si="61"/>
        <v/>
      </c>
      <c r="L308" s="66" t="str">
        <f t="shared" si="62"/>
        <v/>
      </c>
      <c r="M308" s="66" t="str">
        <f t="shared" si="63"/>
        <v/>
      </c>
      <c r="N308" s="66" t="str">
        <f t="shared" si="64"/>
        <v>Insufficient Information</v>
      </c>
      <c r="O308" s="66" t="str">
        <f t="shared" si="65"/>
        <v>Insufficient Information</v>
      </c>
      <c r="P308" s="63" t="str">
        <f>IF(AND(J308&lt;&gt;"",J308&lt;=10),CRFs!$C$3,"")</f>
        <v/>
      </c>
      <c r="Q308" s="63" t="str">
        <f>IF(AND(J308&lt;&gt;"",J308&gt;=6,J308&lt;=15),CRFs!$C$4,"")</f>
        <v/>
      </c>
      <c r="R308" s="63" t="str">
        <f>IF(AND(J308&lt;&gt;"",J308&gt;=11,J308&lt;=20),CRFs!$C$5,"")</f>
        <v/>
      </c>
      <c r="S308" s="63" t="str">
        <f>IF(AND(J308&lt;&gt;"",J308&gt;=16,J308&lt;=25),CRFs!$C$6,"")</f>
        <v/>
      </c>
      <c r="T308" s="63" t="str">
        <f>IF(AND(J308&lt;&gt;"",J308&gt;=21),CRFs!$C$7,"")</f>
        <v/>
      </c>
      <c r="U308" s="63" t="str">
        <f>IF(AND(J308&lt;&gt;"",J308&gt;25),CRFs!$C$8,"")</f>
        <v/>
      </c>
      <c r="V308" s="63" t="str">
        <f>IF($N308="Yes",CRFs!$C$9,"")</f>
        <v/>
      </c>
      <c r="W308" s="63" t="str">
        <f>IF($O308="Yes",CRFs!$C$10,"")</f>
        <v/>
      </c>
      <c r="X308" s="63" t="s">
        <v>37</v>
      </c>
      <c r="Y308" s="63" t="str">
        <f>IFERROR(INDEX($P308:$W308,_xlfn.AGGREGATE(15,6,(COLUMN($P308:$W308)-COLUMN($P308)+1)/($P308:$W308&lt;&gt;""),COLUMNS($Y308:Y308))),"")</f>
        <v/>
      </c>
      <c r="Z308" s="63" t="str">
        <f>IFERROR(INDEX($P308:$W308,_xlfn.AGGREGATE(15,6,(COLUMN($P308:$W308)-COLUMN($P308)+1)/($P308:$W308&lt;&gt;""),COLUMNS($Y308:Z308))),"")</f>
        <v/>
      </c>
      <c r="AA308" s="63" t="str">
        <f>IFERROR(INDEX($P308:$W308,_xlfn.AGGREGATE(15,6,(COLUMN($P308:$W308)-COLUMN($P308)+1)/($P308:$W308&lt;&gt;""),COLUMNS($Y308:AA308))),"")</f>
        <v/>
      </c>
      <c r="AB308" s="63" t="str">
        <f>IFERROR(INDEX($P308:$W308,_xlfn.AGGREGATE(15,6,(COLUMN($P308:$W308)-COLUMN($P308)+1)/($P308:$W308&lt;&gt;""),COLUMNS($Y308:AB308))),"")</f>
        <v/>
      </c>
      <c r="AC308" s="86" t="s">
        <v>37</v>
      </c>
      <c r="AD308" s="67">
        <f>IFERROR(IF(LEFT(AE308,4)*1&lt;2022,VLOOKUP(AC308,CRFs!$C$3:$D$10,2,FALSE),IF(LEFT(AE308,4)*1&gt;=2022,VLOOKUP(AC308,CRFs!$C$3:$J$10,2+MATCH(AE308,CRFs!$E$2:$J$2,0),FALSE))),0)</f>
        <v>0</v>
      </c>
      <c r="AE308" s="66" t="str">
        <f t="shared" si="66"/>
        <v/>
      </c>
      <c r="AF308" s="66" t="str">
        <f t="shared" si="67"/>
        <v/>
      </c>
      <c r="AG308" s="68">
        <f t="shared" si="68"/>
        <v>0</v>
      </c>
      <c r="AH308" s="119" t="str">
        <f t="shared" si="69"/>
        <v/>
      </c>
      <c r="AI308" s="74"/>
    </row>
    <row r="309" spans="2:35" ht="16.2" hidden="1" customHeight="1" x14ac:dyDescent="0.25">
      <c r="B309" s="85" t="s">
        <v>385</v>
      </c>
      <c r="C309" s="87"/>
      <c r="D309" s="88"/>
      <c r="E309" s="87"/>
      <c r="F309" s="86" t="s">
        <v>37</v>
      </c>
      <c r="G309" s="86" t="s">
        <v>37</v>
      </c>
      <c r="H309" s="86" t="s">
        <v>37</v>
      </c>
      <c r="I309" s="66" t="str">
        <f t="shared" si="59"/>
        <v/>
      </c>
      <c r="J309" s="66" t="str">
        <f t="shared" si="60"/>
        <v/>
      </c>
      <c r="K309" s="66" t="str">
        <f t="shared" si="61"/>
        <v/>
      </c>
      <c r="L309" s="66" t="str">
        <f t="shared" si="62"/>
        <v/>
      </c>
      <c r="M309" s="66" t="str">
        <f t="shared" si="63"/>
        <v/>
      </c>
      <c r="N309" s="66" t="str">
        <f t="shared" si="64"/>
        <v>Insufficient Information</v>
      </c>
      <c r="O309" s="66" t="str">
        <f t="shared" si="65"/>
        <v>Insufficient Information</v>
      </c>
      <c r="P309" s="63" t="str">
        <f>IF(AND(J309&lt;&gt;"",J309&lt;=10),CRFs!$C$3,"")</f>
        <v/>
      </c>
      <c r="Q309" s="63" t="str">
        <f>IF(AND(J309&lt;&gt;"",J309&gt;=6,J309&lt;=15),CRFs!$C$4,"")</f>
        <v/>
      </c>
      <c r="R309" s="63" t="str">
        <f>IF(AND(J309&lt;&gt;"",J309&gt;=11,J309&lt;=20),CRFs!$C$5,"")</f>
        <v/>
      </c>
      <c r="S309" s="63" t="str">
        <f>IF(AND(J309&lt;&gt;"",J309&gt;=16,J309&lt;=25),CRFs!$C$6,"")</f>
        <v/>
      </c>
      <c r="T309" s="63" t="str">
        <f>IF(AND(J309&lt;&gt;"",J309&gt;=21),CRFs!$C$7,"")</f>
        <v/>
      </c>
      <c r="U309" s="63" t="str">
        <f>IF(AND(J309&lt;&gt;"",J309&gt;25),CRFs!$C$8,"")</f>
        <v/>
      </c>
      <c r="V309" s="63" t="str">
        <f>IF($N309="Yes",CRFs!$C$9,"")</f>
        <v/>
      </c>
      <c r="W309" s="63" t="str">
        <f>IF($O309="Yes",CRFs!$C$10,"")</f>
        <v/>
      </c>
      <c r="X309" s="63" t="s">
        <v>37</v>
      </c>
      <c r="Y309" s="63" t="str">
        <f>IFERROR(INDEX($P309:$W309,_xlfn.AGGREGATE(15,6,(COLUMN($P309:$W309)-COLUMN($P309)+1)/($P309:$W309&lt;&gt;""),COLUMNS($Y309:Y309))),"")</f>
        <v/>
      </c>
      <c r="Z309" s="63" t="str">
        <f>IFERROR(INDEX($P309:$W309,_xlfn.AGGREGATE(15,6,(COLUMN($P309:$W309)-COLUMN($P309)+1)/($P309:$W309&lt;&gt;""),COLUMNS($Y309:Z309))),"")</f>
        <v/>
      </c>
      <c r="AA309" s="63" t="str">
        <f>IFERROR(INDEX($P309:$W309,_xlfn.AGGREGATE(15,6,(COLUMN($P309:$W309)-COLUMN($P309)+1)/($P309:$W309&lt;&gt;""),COLUMNS($Y309:AA309))),"")</f>
        <v/>
      </c>
      <c r="AB309" s="63" t="str">
        <f>IFERROR(INDEX($P309:$W309,_xlfn.AGGREGATE(15,6,(COLUMN($P309:$W309)-COLUMN($P309)+1)/($P309:$W309&lt;&gt;""),COLUMNS($Y309:AB309))),"")</f>
        <v/>
      </c>
      <c r="AC309" s="86" t="s">
        <v>37</v>
      </c>
      <c r="AD309" s="67">
        <f>IFERROR(IF(LEFT(AE309,4)*1&lt;2022,VLOOKUP(AC309,CRFs!$C$3:$D$10,2,FALSE),IF(LEFT(AE309,4)*1&gt;=2022,VLOOKUP(AC309,CRFs!$C$3:$J$10,2+MATCH(AE309,CRFs!$E$2:$J$2,0),FALSE))),0)</f>
        <v>0</v>
      </c>
      <c r="AE309" s="66" t="str">
        <f t="shared" si="66"/>
        <v/>
      </c>
      <c r="AF309" s="66" t="str">
        <f t="shared" si="67"/>
        <v/>
      </c>
      <c r="AG309" s="68">
        <f t="shared" si="68"/>
        <v>0</v>
      </c>
      <c r="AH309" s="119" t="str">
        <f t="shared" si="69"/>
        <v/>
      </c>
      <c r="AI309" s="74"/>
    </row>
    <row r="310" spans="2:35" ht="16.2" hidden="1" customHeight="1" x14ac:dyDescent="0.25">
      <c r="B310" s="85" t="s">
        <v>386</v>
      </c>
      <c r="C310" s="87"/>
      <c r="D310" s="88"/>
      <c r="E310" s="87"/>
      <c r="F310" s="86" t="s">
        <v>37</v>
      </c>
      <c r="G310" s="86" t="s">
        <v>37</v>
      </c>
      <c r="H310" s="86" t="s">
        <v>37</v>
      </c>
      <c r="I310" s="66" t="str">
        <f t="shared" si="59"/>
        <v/>
      </c>
      <c r="J310" s="66" t="str">
        <f t="shared" si="60"/>
        <v/>
      </c>
      <c r="K310" s="66" t="str">
        <f t="shared" si="61"/>
        <v/>
      </c>
      <c r="L310" s="66" t="str">
        <f t="shared" si="62"/>
        <v/>
      </c>
      <c r="M310" s="66" t="str">
        <f t="shared" si="63"/>
        <v/>
      </c>
      <c r="N310" s="66" t="str">
        <f t="shared" si="64"/>
        <v>Insufficient Information</v>
      </c>
      <c r="O310" s="66" t="str">
        <f t="shared" si="65"/>
        <v>Insufficient Information</v>
      </c>
      <c r="P310" s="63" t="str">
        <f>IF(AND(J310&lt;&gt;"",J310&lt;=10),CRFs!$C$3,"")</f>
        <v/>
      </c>
      <c r="Q310" s="63" t="str">
        <f>IF(AND(J310&lt;&gt;"",J310&gt;=6,J310&lt;=15),CRFs!$C$4,"")</f>
        <v/>
      </c>
      <c r="R310" s="63" t="str">
        <f>IF(AND(J310&lt;&gt;"",J310&gt;=11,J310&lt;=20),CRFs!$C$5,"")</f>
        <v/>
      </c>
      <c r="S310" s="63" t="str">
        <f>IF(AND(J310&lt;&gt;"",J310&gt;=16,J310&lt;=25),CRFs!$C$6,"")</f>
        <v/>
      </c>
      <c r="T310" s="63" t="str">
        <f>IF(AND(J310&lt;&gt;"",J310&gt;=21),CRFs!$C$7,"")</f>
        <v/>
      </c>
      <c r="U310" s="63" t="str">
        <f>IF(AND(J310&lt;&gt;"",J310&gt;25),CRFs!$C$8,"")</f>
        <v/>
      </c>
      <c r="V310" s="63" t="str">
        <f>IF($N310="Yes",CRFs!$C$9,"")</f>
        <v/>
      </c>
      <c r="W310" s="63" t="str">
        <f>IF($O310="Yes",CRFs!$C$10,"")</f>
        <v/>
      </c>
      <c r="X310" s="63" t="s">
        <v>37</v>
      </c>
      <c r="Y310" s="63" t="str">
        <f>IFERROR(INDEX($P310:$W310,_xlfn.AGGREGATE(15,6,(COLUMN($P310:$W310)-COLUMN($P310)+1)/($P310:$W310&lt;&gt;""),COLUMNS($Y310:Y310))),"")</f>
        <v/>
      </c>
      <c r="Z310" s="63" t="str">
        <f>IFERROR(INDEX($P310:$W310,_xlfn.AGGREGATE(15,6,(COLUMN($P310:$W310)-COLUMN($P310)+1)/($P310:$W310&lt;&gt;""),COLUMNS($Y310:Z310))),"")</f>
        <v/>
      </c>
      <c r="AA310" s="63" t="str">
        <f>IFERROR(INDEX($P310:$W310,_xlfn.AGGREGATE(15,6,(COLUMN($P310:$W310)-COLUMN($P310)+1)/($P310:$W310&lt;&gt;""),COLUMNS($Y310:AA310))),"")</f>
        <v/>
      </c>
      <c r="AB310" s="63" t="str">
        <f>IFERROR(INDEX($P310:$W310,_xlfn.AGGREGATE(15,6,(COLUMN($P310:$W310)-COLUMN($P310)+1)/($P310:$W310&lt;&gt;""),COLUMNS($Y310:AB310))),"")</f>
        <v/>
      </c>
      <c r="AC310" s="86" t="s">
        <v>37</v>
      </c>
      <c r="AD310" s="67">
        <f>IFERROR(IF(LEFT(AE310,4)*1&lt;2022,VLOOKUP(AC310,CRFs!$C$3:$D$10,2,FALSE),IF(LEFT(AE310,4)*1&gt;=2022,VLOOKUP(AC310,CRFs!$C$3:$J$10,2+MATCH(AE310,CRFs!$E$2:$J$2,0),FALSE))),0)</f>
        <v>0</v>
      </c>
      <c r="AE310" s="66" t="str">
        <f t="shared" si="66"/>
        <v/>
      </c>
      <c r="AF310" s="66" t="str">
        <f t="shared" si="67"/>
        <v/>
      </c>
      <c r="AG310" s="68">
        <f t="shared" si="68"/>
        <v>0</v>
      </c>
      <c r="AH310" s="119" t="str">
        <f t="shared" si="69"/>
        <v/>
      </c>
      <c r="AI310" s="74"/>
    </row>
    <row r="311" spans="2:35" ht="16.2" hidden="1" customHeight="1" x14ac:dyDescent="0.25">
      <c r="B311" s="85" t="s">
        <v>387</v>
      </c>
      <c r="C311" s="87"/>
      <c r="D311" s="88"/>
      <c r="E311" s="87"/>
      <c r="F311" s="86" t="s">
        <v>37</v>
      </c>
      <c r="G311" s="86" t="s">
        <v>37</v>
      </c>
      <c r="H311" s="86" t="s">
        <v>37</v>
      </c>
      <c r="I311" s="66" t="str">
        <f t="shared" ref="I311:I374" si="70">IF(C311&lt;&gt;"",IF(MONTH(C311)&lt;6,CONCATENATE(YEAR(C311),"/",YEAR(C311)+1),IF(MONTH(C311)&gt;=6,CONCATENATE(YEAR(C311)+1,"/",YEAR(C311)+2))),"")</f>
        <v/>
      </c>
      <c r="J311" s="66" t="str">
        <f t="shared" ref="J311:J374" si="71">IFERROR(IF(AND(I311&lt;&gt;"",$C$6&lt;&gt;"",$C$6&lt;=DATE(LEFT(I311,4)*1,6,1)),MAX(ROUNDDOWN(YEARFRAC($C$6,DATE(LEFT(I311,4)*1,6,1),1),0),0),""),"")</f>
        <v/>
      </c>
      <c r="K311" s="66" t="str">
        <f t="shared" ref="K311:K374" si="72">IF(C311&lt;&gt;"",IF(MONTH(C311)&gt;=6,CONCATENATE(YEAR(C311),"/",YEAR(C311)+1),IF(MONTH(C311)&lt;6,CONCATENATE(YEAR(C311)-1,"/",YEAR(C311)))),"")</f>
        <v/>
      </c>
      <c r="L311" s="66" t="str">
        <f t="shared" ref="L311:L374" si="73">IFERROR(IF(AND(K311&lt;&gt;"",$C$6&lt;&gt;"",$C$6&lt;=DATE(LEFT(K311,4)*1,6,1)),MAX(ROUNDDOWN(YEARFRAC($C$6,DATE(LEFT(K311,4)*1,6,1),1),0),0),""),"")</f>
        <v/>
      </c>
      <c r="M311" s="66" t="str">
        <f t="shared" ref="M311:M374" si="74">IFERROR(IF(AND(E311&lt;&gt;"",$C$6&lt;&gt;"",$C$6&lt;=E311),MAX(ROUNDDOWN(YEARFRAC($C$6,E311,1),0),0),""),"")</f>
        <v/>
      </c>
      <c r="N311" s="66" t="str">
        <f t="shared" ref="N311:N374" si="75">IF(OR(F311="",F311="Select One",G311="",G311="Select One",L311="",D311="",$C$7="",H311="",H311="Select One",M311=""),"Insufficient Information",IF(OR(AND(F311="Yes",OR(G311="Coal",G311="Gas",G311="Oil"),L311&lt;&gt;"",L311&gt;=15,D311/$C$7/1000&gt;=200),AND(F311="Yes",G311="Coal",H311&lt;&gt;"RTO",H311&lt;&gt;"Select One",M311&lt;&gt;"",M311&gt;=50)),"Yes","No"))</f>
        <v>Insufficient Information</v>
      </c>
      <c r="O311" s="66" t="str">
        <f t="shared" ref="O311:O374" si="76">IF(OR(G311="",G311="Select One",M311=""),"Insufficient Information",IF(AND(OR(G311="Gas",G311="Oil"),M311&lt;&gt;"",M311&gt;=40),"Yes","No"))</f>
        <v>Insufficient Information</v>
      </c>
      <c r="P311" s="63" t="str">
        <f>IF(AND(J311&lt;&gt;"",J311&lt;=10),CRFs!$C$3,"")</f>
        <v/>
      </c>
      <c r="Q311" s="63" t="str">
        <f>IF(AND(J311&lt;&gt;"",J311&gt;=6,J311&lt;=15),CRFs!$C$4,"")</f>
        <v/>
      </c>
      <c r="R311" s="63" t="str">
        <f>IF(AND(J311&lt;&gt;"",J311&gt;=11,J311&lt;=20),CRFs!$C$5,"")</f>
        <v/>
      </c>
      <c r="S311" s="63" t="str">
        <f>IF(AND(J311&lt;&gt;"",J311&gt;=16,J311&lt;=25),CRFs!$C$6,"")</f>
        <v/>
      </c>
      <c r="T311" s="63" t="str">
        <f>IF(AND(J311&lt;&gt;"",J311&gt;=21),CRFs!$C$7,"")</f>
        <v/>
      </c>
      <c r="U311" s="63" t="str">
        <f>IF(AND(J311&lt;&gt;"",J311&gt;25),CRFs!$C$8,"")</f>
        <v/>
      </c>
      <c r="V311" s="63" t="str">
        <f>IF($N311="Yes",CRFs!$C$9,"")</f>
        <v/>
      </c>
      <c r="W311" s="63" t="str">
        <f>IF($O311="Yes",CRFs!$C$10,"")</f>
        <v/>
      </c>
      <c r="X311" s="63" t="s">
        <v>37</v>
      </c>
      <c r="Y311" s="63" t="str">
        <f>IFERROR(INDEX($P311:$W311,_xlfn.AGGREGATE(15,6,(COLUMN($P311:$W311)-COLUMN($P311)+1)/($P311:$W311&lt;&gt;""),COLUMNS($Y311:Y311))),"")</f>
        <v/>
      </c>
      <c r="Z311" s="63" t="str">
        <f>IFERROR(INDEX($P311:$W311,_xlfn.AGGREGATE(15,6,(COLUMN($P311:$W311)-COLUMN($P311)+1)/($P311:$W311&lt;&gt;""),COLUMNS($Y311:Z311))),"")</f>
        <v/>
      </c>
      <c r="AA311" s="63" t="str">
        <f>IFERROR(INDEX($P311:$W311,_xlfn.AGGREGATE(15,6,(COLUMN($P311:$W311)-COLUMN($P311)+1)/($P311:$W311&lt;&gt;""),COLUMNS($Y311:AA311))),"")</f>
        <v/>
      </c>
      <c r="AB311" s="63" t="str">
        <f>IFERROR(INDEX($P311:$W311,_xlfn.AGGREGATE(15,6,(COLUMN($P311:$W311)-COLUMN($P311)+1)/($P311:$W311&lt;&gt;""),COLUMNS($Y311:AB311))),"")</f>
        <v/>
      </c>
      <c r="AC311" s="86" t="s">
        <v>37</v>
      </c>
      <c r="AD311" s="67">
        <f>IFERROR(IF(LEFT(AE311,4)*1&lt;2022,VLOOKUP(AC311,CRFs!$C$3:$D$10,2,FALSE),IF(LEFT(AE311,4)*1&gt;=2022,VLOOKUP(AC311,CRFs!$C$3:$J$10,2+MATCH(AE311,CRFs!$E$2:$J$2,0),FALSE))),0)</f>
        <v>0</v>
      </c>
      <c r="AE311" s="66" t="str">
        <f t="shared" ref="AE311:AE374" si="77">IF(OR(AC311="Select One",AC311="",C311=""),"",IF(OR(AND(AC311&lt;&gt;4,MONTH(C311)&lt;6),AND(AC311=4,MONTH(C311)&gt;=6)),CONCATENATE(YEAR(C311),"/",YEAR(C311)+1),IF(AND(AC311&lt;&gt;4,MONTH(C311)&gt;=6),CONCATENATE(YEAR(C311)+1,"/",YEAR(C311)+2),IF(AND(AC311=4,MONTH(C311)&lt;6),CONCATENATE(YEAR(C311)-1,"/",YEAR(C311))))))</f>
        <v/>
      </c>
      <c r="AF311" s="66" t="str">
        <f t="shared" ref="AF311:AF374" si="78">IF(AE311&lt;&gt;"",CONCATENATE(LEFT(AE311,4)+AC311-1,"/",CONCATENATE(LEFT(AE311,4)+AC311)),"")</f>
        <v/>
      </c>
      <c r="AG311" s="68">
        <f t="shared" ref="AG311:AG374" si="79">IF(AND(LEFT($C$3,4)&gt;=LEFT(AE311,4),LEFT($C$3,4)&lt;=LEFT(AF311,4)),D311,0)</f>
        <v>0</v>
      </c>
      <c r="AH311" s="119" t="str">
        <f t="shared" ref="AH311:AH374" si="80">IF(AND(ISERROR(MATCH(AC311,Y311:AB311,0)),AC311&lt;&gt;"Select One"),"Check Remaining Life of Plant","")</f>
        <v/>
      </c>
      <c r="AI311" s="74"/>
    </row>
    <row r="312" spans="2:35" ht="16.2" hidden="1" customHeight="1" x14ac:dyDescent="0.25">
      <c r="B312" s="85" t="s">
        <v>388</v>
      </c>
      <c r="C312" s="87"/>
      <c r="D312" s="88"/>
      <c r="E312" s="87"/>
      <c r="F312" s="86" t="s">
        <v>37</v>
      </c>
      <c r="G312" s="86" t="s">
        <v>37</v>
      </c>
      <c r="H312" s="86" t="s">
        <v>37</v>
      </c>
      <c r="I312" s="66" t="str">
        <f t="shared" si="70"/>
        <v/>
      </c>
      <c r="J312" s="66" t="str">
        <f t="shared" si="71"/>
        <v/>
      </c>
      <c r="K312" s="66" t="str">
        <f t="shared" si="72"/>
        <v/>
      </c>
      <c r="L312" s="66" t="str">
        <f t="shared" si="73"/>
        <v/>
      </c>
      <c r="M312" s="66" t="str">
        <f t="shared" si="74"/>
        <v/>
      </c>
      <c r="N312" s="66" t="str">
        <f t="shared" si="75"/>
        <v>Insufficient Information</v>
      </c>
      <c r="O312" s="66" t="str">
        <f t="shared" si="76"/>
        <v>Insufficient Information</v>
      </c>
      <c r="P312" s="63" t="str">
        <f>IF(AND(J312&lt;&gt;"",J312&lt;=10),CRFs!$C$3,"")</f>
        <v/>
      </c>
      <c r="Q312" s="63" t="str">
        <f>IF(AND(J312&lt;&gt;"",J312&gt;=6,J312&lt;=15),CRFs!$C$4,"")</f>
        <v/>
      </c>
      <c r="R312" s="63" t="str">
        <f>IF(AND(J312&lt;&gt;"",J312&gt;=11,J312&lt;=20),CRFs!$C$5,"")</f>
        <v/>
      </c>
      <c r="S312" s="63" t="str">
        <f>IF(AND(J312&lt;&gt;"",J312&gt;=16,J312&lt;=25),CRFs!$C$6,"")</f>
        <v/>
      </c>
      <c r="T312" s="63" t="str">
        <f>IF(AND(J312&lt;&gt;"",J312&gt;=21),CRFs!$C$7,"")</f>
        <v/>
      </c>
      <c r="U312" s="63" t="str">
        <f>IF(AND(J312&lt;&gt;"",J312&gt;25),CRFs!$C$8,"")</f>
        <v/>
      </c>
      <c r="V312" s="63" t="str">
        <f>IF($N312="Yes",CRFs!$C$9,"")</f>
        <v/>
      </c>
      <c r="W312" s="63" t="str">
        <f>IF($O312="Yes",CRFs!$C$10,"")</f>
        <v/>
      </c>
      <c r="X312" s="63" t="s">
        <v>37</v>
      </c>
      <c r="Y312" s="63" t="str">
        <f>IFERROR(INDEX($P312:$W312,_xlfn.AGGREGATE(15,6,(COLUMN($P312:$W312)-COLUMN($P312)+1)/($P312:$W312&lt;&gt;""),COLUMNS($Y312:Y312))),"")</f>
        <v/>
      </c>
      <c r="Z312" s="63" t="str">
        <f>IFERROR(INDEX($P312:$W312,_xlfn.AGGREGATE(15,6,(COLUMN($P312:$W312)-COLUMN($P312)+1)/($P312:$W312&lt;&gt;""),COLUMNS($Y312:Z312))),"")</f>
        <v/>
      </c>
      <c r="AA312" s="63" t="str">
        <f>IFERROR(INDEX($P312:$W312,_xlfn.AGGREGATE(15,6,(COLUMN($P312:$W312)-COLUMN($P312)+1)/($P312:$W312&lt;&gt;""),COLUMNS($Y312:AA312))),"")</f>
        <v/>
      </c>
      <c r="AB312" s="63" t="str">
        <f>IFERROR(INDEX($P312:$W312,_xlfn.AGGREGATE(15,6,(COLUMN($P312:$W312)-COLUMN($P312)+1)/($P312:$W312&lt;&gt;""),COLUMNS($Y312:AB312))),"")</f>
        <v/>
      </c>
      <c r="AC312" s="86" t="s">
        <v>37</v>
      </c>
      <c r="AD312" s="67">
        <f>IFERROR(IF(LEFT(AE312,4)*1&lt;2022,VLOOKUP(AC312,CRFs!$C$3:$D$10,2,FALSE),IF(LEFT(AE312,4)*1&gt;=2022,VLOOKUP(AC312,CRFs!$C$3:$J$10,2+MATCH(AE312,CRFs!$E$2:$J$2,0),FALSE))),0)</f>
        <v>0</v>
      </c>
      <c r="AE312" s="66" t="str">
        <f t="shared" si="77"/>
        <v/>
      </c>
      <c r="AF312" s="66" t="str">
        <f t="shared" si="78"/>
        <v/>
      </c>
      <c r="AG312" s="68">
        <f t="shared" si="79"/>
        <v>0</v>
      </c>
      <c r="AH312" s="119" t="str">
        <f t="shared" si="80"/>
        <v/>
      </c>
      <c r="AI312" s="74"/>
    </row>
    <row r="313" spans="2:35" ht="16.2" hidden="1" customHeight="1" x14ac:dyDescent="0.25">
      <c r="B313" s="85" t="s">
        <v>389</v>
      </c>
      <c r="C313" s="87"/>
      <c r="D313" s="88"/>
      <c r="E313" s="87"/>
      <c r="F313" s="86" t="s">
        <v>37</v>
      </c>
      <c r="G313" s="86" t="s">
        <v>37</v>
      </c>
      <c r="H313" s="86" t="s">
        <v>37</v>
      </c>
      <c r="I313" s="66" t="str">
        <f t="shared" si="70"/>
        <v/>
      </c>
      <c r="J313" s="66" t="str">
        <f t="shared" si="71"/>
        <v/>
      </c>
      <c r="K313" s="66" t="str">
        <f t="shared" si="72"/>
        <v/>
      </c>
      <c r="L313" s="66" t="str">
        <f t="shared" si="73"/>
        <v/>
      </c>
      <c r="M313" s="66" t="str">
        <f t="shared" si="74"/>
        <v/>
      </c>
      <c r="N313" s="66" t="str">
        <f t="shared" si="75"/>
        <v>Insufficient Information</v>
      </c>
      <c r="O313" s="66" t="str">
        <f t="shared" si="76"/>
        <v>Insufficient Information</v>
      </c>
      <c r="P313" s="63" t="str">
        <f>IF(AND(J313&lt;&gt;"",J313&lt;=10),CRFs!$C$3,"")</f>
        <v/>
      </c>
      <c r="Q313" s="63" t="str">
        <f>IF(AND(J313&lt;&gt;"",J313&gt;=6,J313&lt;=15),CRFs!$C$4,"")</f>
        <v/>
      </c>
      <c r="R313" s="63" t="str">
        <f>IF(AND(J313&lt;&gt;"",J313&gt;=11,J313&lt;=20),CRFs!$C$5,"")</f>
        <v/>
      </c>
      <c r="S313" s="63" t="str">
        <f>IF(AND(J313&lt;&gt;"",J313&gt;=16,J313&lt;=25),CRFs!$C$6,"")</f>
        <v/>
      </c>
      <c r="T313" s="63" t="str">
        <f>IF(AND(J313&lt;&gt;"",J313&gt;=21),CRFs!$C$7,"")</f>
        <v/>
      </c>
      <c r="U313" s="63" t="str">
        <f>IF(AND(J313&lt;&gt;"",J313&gt;25),CRFs!$C$8,"")</f>
        <v/>
      </c>
      <c r="V313" s="63" t="str">
        <f>IF($N313="Yes",CRFs!$C$9,"")</f>
        <v/>
      </c>
      <c r="W313" s="63" t="str">
        <f>IF($O313="Yes",CRFs!$C$10,"")</f>
        <v/>
      </c>
      <c r="X313" s="63" t="s">
        <v>37</v>
      </c>
      <c r="Y313" s="63" t="str">
        <f>IFERROR(INDEX($P313:$W313,_xlfn.AGGREGATE(15,6,(COLUMN($P313:$W313)-COLUMN($P313)+1)/($P313:$W313&lt;&gt;""),COLUMNS($Y313:Y313))),"")</f>
        <v/>
      </c>
      <c r="Z313" s="63" t="str">
        <f>IFERROR(INDEX($P313:$W313,_xlfn.AGGREGATE(15,6,(COLUMN($P313:$W313)-COLUMN($P313)+1)/($P313:$W313&lt;&gt;""),COLUMNS($Y313:Z313))),"")</f>
        <v/>
      </c>
      <c r="AA313" s="63" t="str">
        <f>IFERROR(INDEX($P313:$W313,_xlfn.AGGREGATE(15,6,(COLUMN($P313:$W313)-COLUMN($P313)+1)/($P313:$W313&lt;&gt;""),COLUMNS($Y313:AA313))),"")</f>
        <v/>
      </c>
      <c r="AB313" s="63" t="str">
        <f>IFERROR(INDEX($P313:$W313,_xlfn.AGGREGATE(15,6,(COLUMN($P313:$W313)-COLUMN($P313)+1)/($P313:$W313&lt;&gt;""),COLUMNS($Y313:AB313))),"")</f>
        <v/>
      </c>
      <c r="AC313" s="86" t="s">
        <v>37</v>
      </c>
      <c r="AD313" s="67">
        <f>IFERROR(IF(LEFT(AE313,4)*1&lt;2022,VLOOKUP(AC313,CRFs!$C$3:$D$10,2,FALSE),IF(LEFT(AE313,4)*1&gt;=2022,VLOOKUP(AC313,CRFs!$C$3:$J$10,2+MATCH(AE313,CRFs!$E$2:$J$2,0),FALSE))),0)</f>
        <v>0</v>
      </c>
      <c r="AE313" s="66" t="str">
        <f t="shared" si="77"/>
        <v/>
      </c>
      <c r="AF313" s="66" t="str">
        <f t="shared" si="78"/>
        <v/>
      </c>
      <c r="AG313" s="68">
        <f t="shared" si="79"/>
        <v>0</v>
      </c>
      <c r="AH313" s="119" t="str">
        <f t="shared" si="80"/>
        <v/>
      </c>
      <c r="AI313" s="74"/>
    </row>
    <row r="314" spans="2:35" ht="16.2" hidden="1" customHeight="1" x14ac:dyDescent="0.25">
      <c r="B314" s="85" t="s">
        <v>390</v>
      </c>
      <c r="C314" s="87"/>
      <c r="D314" s="88"/>
      <c r="E314" s="87"/>
      <c r="F314" s="86" t="s">
        <v>37</v>
      </c>
      <c r="G314" s="86" t="s">
        <v>37</v>
      </c>
      <c r="H314" s="86" t="s">
        <v>37</v>
      </c>
      <c r="I314" s="66" t="str">
        <f t="shared" si="70"/>
        <v/>
      </c>
      <c r="J314" s="66" t="str">
        <f t="shared" si="71"/>
        <v/>
      </c>
      <c r="K314" s="66" t="str">
        <f t="shared" si="72"/>
        <v/>
      </c>
      <c r="L314" s="66" t="str">
        <f t="shared" si="73"/>
        <v/>
      </c>
      <c r="M314" s="66" t="str">
        <f t="shared" si="74"/>
        <v/>
      </c>
      <c r="N314" s="66" t="str">
        <f t="shared" si="75"/>
        <v>Insufficient Information</v>
      </c>
      <c r="O314" s="66" t="str">
        <f t="shared" si="76"/>
        <v>Insufficient Information</v>
      </c>
      <c r="P314" s="63" t="str">
        <f>IF(AND(J314&lt;&gt;"",J314&lt;=10),CRFs!$C$3,"")</f>
        <v/>
      </c>
      <c r="Q314" s="63" t="str">
        <f>IF(AND(J314&lt;&gt;"",J314&gt;=6,J314&lt;=15),CRFs!$C$4,"")</f>
        <v/>
      </c>
      <c r="R314" s="63" t="str">
        <f>IF(AND(J314&lt;&gt;"",J314&gt;=11,J314&lt;=20),CRFs!$C$5,"")</f>
        <v/>
      </c>
      <c r="S314" s="63" t="str">
        <f>IF(AND(J314&lt;&gt;"",J314&gt;=16,J314&lt;=25),CRFs!$C$6,"")</f>
        <v/>
      </c>
      <c r="T314" s="63" t="str">
        <f>IF(AND(J314&lt;&gt;"",J314&gt;=21),CRFs!$C$7,"")</f>
        <v/>
      </c>
      <c r="U314" s="63" t="str">
        <f>IF(AND(J314&lt;&gt;"",J314&gt;25),CRFs!$C$8,"")</f>
        <v/>
      </c>
      <c r="V314" s="63" t="str">
        <f>IF($N314="Yes",CRFs!$C$9,"")</f>
        <v/>
      </c>
      <c r="W314" s="63" t="str">
        <f>IF($O314="Yes",CRFs!$C$10,"")</f>
        <v/>
      </c>
      <c r="X314" s="63" t="s">
        <v>37</v>
      </c>
      <c r="Y314" s="63" t="str">
        <f>IFERROR(INDEX($P314:$W314,_xlfn.AGGREGATE(15,6,(COLUMN($P314:$W314)-COLUMN($P314)+1)/($P314:$W314&lt;&gt;""),COLUMNS($Y314:Y314))),"")</f>
        <v/>
      </c>
      <c r="Z314" s="63" t="str">
        <f>IFERROR(INDEX($P314:$W314,_xlfn.AGGREGATE(15,6,(COLUMN($P314:$W314)-COLUMN($P314)+1)/($P314:$W314&lt;&gt;""),COLUMNS($Y314:Z314))),"")</f>
        <v/>
      </c>
      <c r="AA314" s="63" t="str">
        <f>IFERROR(INDEX($P314:$W314,_xlfn.AGGREGATE(15,6,(COLUMN($P314:$W314)-COLUMN($P314)+1)/($P314:$W314&lt;&gt;""),COLUMNS($Y314:AA314))),"")</f>
        <v/>
      </c>
      <c r="AB314" s="63" t="str">
        <f>IFERROR(INDEX($P314:$W314,_xlfn.AGGREGATE(15,6,(COLUMN($P314:$W314)-COLUMN($P314)+1)/($P314:$W314&lt;&gt;""),COLUMNS($Y314:AB314))),"")</f>
        <v/>
      </c>
      <c r="AC314" s="86" t="s">
        <v>37</v>
      </c>
      <c r="AD314" s="67">
        <f>IFERROR(IF(LEFT(AE314,4)*1&lt;2022,VLOOKUP(AC314,CRFs!$C$3:$D$10,2,FALSE),IF(LEFT(AE314,4)*1&gt;=2022,VLOOKUP(AC314,CRFs!$C$3:$J$10,2+MATCH(AE314,CRFs!$E$2:$J$2,0),FALSE))),0)</f>
        <v>0</v>
      </c>
      <c r="AE314" s="66" t="str">
        <f t="shared" si="77"/>
        <v/>
      </c>
      <c r="AF314" s="66" t="str">
        <f t="shared" si="78"/>
        <v/>
      </c>
      <c r="AG314" s="68">
        <f t="shared" si="79"/>
        <v>0</v>
      </c>
      <c r="AH314" s="119" t="str">
        <f t="shared" si="80"/>
        <v/>
      </c>
      <c r="AI314" s="74"/>
    </row>
    <row r="315" spans="2:35" ht="16.2" hidden="1" customHeight="1" x14ac:dyDescent="0.25">
      <c r="B315" s="85" t="s">
        <v>391</v>
      </c>
      <c r="C315" s="87"/>
      <c r="D315" s="88"/>
      <c r="E315" s="87"/>
      <c r="F315" s="86" t="s">
        <v>37</v>
      </c>
      <c r="G315" s="86" t="s">
        <v>37</v>
      </c>
      <c r="H315" s="86" t="s">
        <v>37</v>
      </c>
      <c r="I315" s="66" t="str">
        <f t="shared" si="70"/>
        <v/>
      </c>
      <c r="J315" s="66" t="str">
        <f t="shared" si="71"/>
        <v/>
      </c>
      <c r="K315" s="66" t="str">
        <f t="shared" si="72"/>
        <v/>
      </c>
      <c r="L315" s="66" t="str">
        <f t="shared" si="73"/>
        <v/>
      </c>
      <c r="M315" s="66" t="str">
        <f t="shared" si="74"/>
        <v/>
      </c>
      <c r="N315" s="66" t="str">
        <f t="shared" si="75"/>
        <v>Insufficient Information</v>
      </c>
      <c r="O315" s="66" t="str">
        <f t="shared" si="76"/>
        <v>Insufficient Information</v>
      </c>
      <c r="P315" s="63" t="str">
        <f>IF(AND(J315&lt;&gt;"",J315&lt;=10),CRFs!$C$3,"")</f>
        <v/>
      </c>
      <c r="Q315" s="63" t="str">
        <f>IF(AND(J315&lt;&gt;"",J315&gt;=6,J315&lt;=15),CRFs!$C$4,"")</f>
        <v/>
      </c>
      <c r="R315" s="63" t="str">
        <f>IF(AND(J315&lt;&gt;"",J315&gt;=11,J315&lt;=20),CRFs!$C$5,"")</f>
        <v/>
      </c>
      <c r="S315" s="63" t="str">
        <f>IF(AND(J315&lt;&gt;"",J315&gt;=16,J315&lt;=25),CRFs!$C$6,"")</f>
        <v/>
      </c>
      <c r="T315" s="63" t="str">
        <f>IF(AND(J315&lt;&gt;"",J315&gt;=21),CRFs!$C$7,"")</f>
        <v/>
      </c>
      <c r="U315" s="63" t="str">
        <f>IF(AND(J315&lt;&gt;"",J315&gt;25),CRFs!$C$8,"")</f>
        <v/>
      </c>
      <c r="V315" s="63" t="str">
        <f>IF($N315="Yes",CRFs!$C$9,"")</f>
        <v/>
      </c>
      <c r="W315" s="63" t="str">
        <f>IF($O315="Yes",CRFs!$C$10,"")</f>
        <v/>
      </c>
      <c r="X315" s="63" t="s">
        <v>37</v>
      </c>
      <c r="Y315" s="63" t="str">
        <f>IFERROR(INDEX($P315:$W315,_xlfn.AGGREGATE(15,6,(COLUMN($P315:$W315)-COLUMN($P315)+1)/($P315:$W315&lt;&gt;""),COLUMNS($Y315:Y315))),"")</f>
        <v/>
      </c>
      <c r="Z315" s="63" t="str">
        <f>IFERROR(INDEX($P315:$W315,_xlfn.AGGREGATE(15,6,(COLUMN($P315:$W315)-COLUMN($P315)+1)/($P315:$W315&lt;&gt;""),COLUMNS($Y315:Z315))),"")</f>
        <v/>
      </c>
      <c r="AA315" s="63" t="str">
        <f>IFERROR(INDEX($P315:$W315,_xlfn.AGGREGATE(15,6,(COLUMN($P315:$W315)-COLUMN($P315)+1)/($P315:$W315&lt;&gt;""),COLUMNS($Y315:AA315))),"")</f>
        <v/>
      </c>
      <c r="AB315" s="63" t="str">
        <f>IFERROR(INDEX($P315:$W315,_xlfn.AGGREGATE(15,6,(COLUMN($P315:$W315)-COLUMN($P315)+1)/($P315:$W315&lt;&gt;""),COLUMNS($Y315:AB315))),"")</f>
        <v/>
      </c>
      <c r="AC315" s="86" t="s">
        <v>37</v>
      </c>
      <c r="AD315" s="67">
        <f>IFERROR(IF(LEFT(AE315,4)*1&lt;2022,VLOOKUP(AC315,CRFs!$C$3:$D$10,2,FALSE),IF(LEFT(AE315,4)*1&gt;=2022,VLOOKUP(AC315,CRFs!$C$3:$J$10,2+MATCH(AE315,CRFs!$E$2:$J$2,0),FALSE))),0)</f>
        <v>0</v>
      </c>
      <c r="AE315" s="66" t="str">
        <f t="shared" si="77"/>
        <v/>
      </c>
      <c r="AF315" s="66" t="str">
        <f t="shared" si="78"/>
        <v/>
      </c>
      <c r="AG315" s="68">
        <f t="shared" si="79"/>
        <v>0</v>
      </c>
      <c r="AH315" s="119" t="str">
        <f t="shared" si="80"/>
        <v/>
      </c>
      <c r="AI315" s="74"/>
    </row>
    <row r="316" spans="2:35" ht="16.2" hidden="1" customHeight="1" x14ac:dyDescent="0.25">
      <c r="B316" s="85" t="s">
        <v>392</v>
      </c>
      <c r="C316" s="87"/>
      <c r="D316" s="88"/>
      <c r="E316" s="87"/>
      <c r="F316" s="86" t="s">
        <v>37</v>
      </c>
      <c r="G316" s="86" t="s">
        <v>37</v>
      </c>
      <c r="H316" s="86" t="s">
        <v>37</v>
      </c>
      <c r="I316" s="66" t="str">
        <f t="shared" si="70"/>
        <v/>
      </c>
      <c r="J316" s="66" t="str">
        <f t="shared" si="71"/>
        <v/>
      </c>
      <c r="K316" s="66" t="str">
        <f t="shared" si="72"/>
        <v/>
      </c>
      <c r="L316" s="66" t="str">
        <f t="shared" si="73"/>
        <v/>
      </c>
      <c r="M316" s="66" t="str">
        <f t="shared" si="74"/>
        <v/>
      </c>
      <c r="N316" s="66" t="str">
        <f t="shared" si="75"/>
        <v>Insufficient Information</v>
      </c>
      <c r="O316" s="66" t="str">
        <f t="shared" si="76"/>
        <v>Insufficient Information</v>
      </c>
      <c r="P316" s="63" t="str">
        <f>IF(AND(J316&lt;&gt;"",J316&lt;=10),CRFs!$C$3,"")</f>
        <v/>
      </c>
      <c r="Q316" s="63" t="str">
        <f>IF(AND(J316&lt;&gt;"",J316&gt;=6,J316&lt;=15),CRFs!$C$4,"")</f>
        <v/>
      </c>
      <c r="R316" s="63" t="str">
        <f>IF(AND(J316&lt;&gt;"",J316&gt;=11,J316&lt;=20),CRFs!$C$5,"")</f>
        <v/>
      </c>
      <c r="S316" s="63" t="str">
        <f>IF(AND(J316&lt;&gt;"",J316&gt;=16,J316&lt;=25),CRFs!$C$6,"")</f>
        <v/>
      </c>
      <c r="T316" s="63" t="str">
        <f>IF(AND(J316&lt;&gt;"",J316&gt;=21),CRFs!$C$7,"")</f>
        <v/>
      </c>
      <c r="U316" s="63" t="str">
        <f>IF(AND(J316&lt;&gt;"",J316&gt;25),CRFs!$C$8,"")</f>
        <v/>
      </c>
      <c r="V316" s="63" t="str">
        <f>IF($N316="Yes",CRFs!$C$9,"")</f>
        <v/>
      </c>
      <c r="W316" s="63" t="str">
        <f>IF($O316="Yes",CRFs!$C$10,"")</f>
        <v/>
      </c>
      <c r="X316" s="63" t="s">
        <v>37</v>
      </c>
      <c r="Y316" s="63" t="str">
        <f>IFERROR(INDEX($P316:$W316,_xlfn.AGGREGATE(15,6,(COLUMN($P316:$W316)-COLUMN($P316)+1)/($P316:$W316&lt;&gt;""),COLUMNS($Y316:Y316))),"")</f>
        <v/>
      </c>
      <c r="Z316" s="63" t="str">
        <f>IFERROR(INDEX($P316:$W316,_xlfn.AGGREGATE(15,6,(COLUMN($P316:$W316)-COLUMN($P316)+1)/($P316:$W316&lt;&gt;""),COLUMNS($Y316:Z316))),"")</f>
        <v/>
      </c>
      <c r="AA316" s="63" t="str">
        <f>IFERROR(INDEX($P316:$W316,_xlfn.AGGREGATE(15,6,(COLUMN($P316:$W316)-COLUMN($P316)+1)/($P316:$W316&lt;&gt;""),COLUMNS($Y316:AA316))),"")</f>
        <v/>
      </c>
      <c r="AB316" s="63" t="str">
        <f>IFERROR(INDEX($P316:$W316,_xlfn.AGGREGATE(15,6,(COLUMN($P316:$W316)-COLUMN($P316)+1)/($P316:$W316&lt;&gt;""),COLUMNS($Y316:AB316))),"")</f>
        <v/>
      </c>
      <c r="AC316" s="86" t="s">
        <v>37</v>
      </c>
      <c r="AD316" s="67">
        <f>IFERROR(IF(LEFT(AE316,4)*1&lt;2022,VLOOKUP(AC316,CRFs!$C$3:$D$10,2,FALSE),IF(LEFT(AE316,4)*1&gt;=2022,VLOOKUP(AC316,CRFs!$C$3:$J$10,2+MATCH(AE316,CRFs!$E$2:$J$2,0),FALSE))),0)</f>
        <v>0</v>
      </c>
      <c r="AE316" s="66" t="str">
        <f t="shared" si="77"/>
        <v/>
      </c>
      <c r="AF316" s="66" t="str">
        <f t="shared" si="78"/>
        <v/>
      </c>
      <c r="AG316" s="68">
        <f t="shared" si="79"/>
        <v>0</v>
      </c>
      <c r="AH316" s="119" t="str">
        <f t="shared" si="80"/>
        <v/>
      </c>
      <c r="AI316" s="74"/>
    </row>
    <row r="317" spans="2:35" ht="16.2" hidden="1" customHeight="1" x14ac:dyDescent="0.25">
      <c r="B317" s="85" t="s">
        <v>393</v>
      </c>
      <c r="C317" s="87"/>
      <c r="D317" s="88"/>
      <c r="E317" s="87"/>
      <c r="F317" s="86" t="s">
        <v>37</v>
      </c>
      <c r="G317" s="86" t="s">
        <v>37</v>
      </c>
      <c r="H317" s="86" t="s">
        <v>37</v>
      </c>
      <c r="I317" s="66" t="str">
        <f t="shared" si="70"/>
        <v/>
      </c>
      <c r="J317" s="66" t="str">
        <f t="shared" si="71"/>
        <v/>
      </c>
      <c r="K317" s="66" t="str">
        <f t="shared" si="72"/>
        <v/>
      </c>
      <c r="L317" s="66" t="str">
        <f t="shared" si="73"/>
        <v/>
      </c>
      <c r="M317" s="66" t="str">
        <f t="shared" si="74"/>
        <v/>
      </c>
      <c r="N317" s="66" t="str">
        <f t="shared" si="75"/>
        <v>Insufficient Information</v>
      </c>
      <c r="O317" s="66" t="str">
        <f t="shared" si="76"/>
        <v>Insufficient Information</v>
      </c>
      <c r="P317" s="63" t="str">
        <f>IF(AND(J317&lt;&gt;"",J317&lt;=10),CRFs!$C$3,"")</f>
        <v/>
      </c>
      <c r="Q317" s="63" t="str">
        <f>IF(AND(J317&lt;&gt;"",J317&gt;=6,J317&lt;=15),CRFs!$C$4,"")</f>
        <v/>
      </c>
      <c r="R317" s="63" t="str">
        <f>IF(AND(J317&lt;&gt;"",J317&gt;=11,J317&lt;=20),CRFs!$C$5,"")</f>
        <v/>
      </c>
      <c r="S317" s="63" t="str">
        <f>IF(AND(J317&lt;&gt;"",J317&gt;=16,J317&lt;=25),CRFs!$C$6,"")</f>
        <v/>
      </c>
      <c r="T317" s="63" t="str">
        <f>IF(AND(J317&lt;&gt;"",J317&gt;=21),CRFs!$C$7,"")</f>
        <v/>
      </c>
      <c r="U317" s="63" t="str">
        <f>IF(AND(J317&lt;&gt;"",J317&gt;25),CRFs!$C$8,"")</f>
        <v/>
      </c>
      <c r="V317" s="63" t="str">
        <f>IF($N317="Yes",CRFs!$C$9,"")</f>
        <v/>
      </c>
      <c r="W317" s="63" t="str">
        <f>IF($O317="Yes",CRFs!$C$10,"")</f>
        <v/>
      </c>
      <c r="X317" s="63" t="s">
        <v>37</v>
      </c>
      <c r="Y317" s="63" t="str">
        <f>IFERROR(INDEX($P317:$W317,_xlfn.AGGREGATE(15,6,(COLUMN($P317:$W317)-COLUMN($P317)+1)/($P317:$W317&lt;&gt;""),COLUMNS($Y317:Y317))),"")</f>
        <v/>
      </c>
      <c r="Z317" s="63" t="str">
        <f>IFERROR(INDEX($P317:$W317,_xlfn.AGGREGATE(15,6,(COLUMN($P317:$W317)-COLUMN($P317)+1)/($P317:$W317&lt;&gt;""),COLUMNS($Y317:Z317))),"")</f>
        <v/>
      </c>
      <c r="AA317" s="63" t="str">
        <f>IFERROR(INDEX($P317:$W317,_xlfn.AGGREGATE(15,6,(COLUMN($P317:$W317)-COLUMN($P317)+1)/($P317:$W317&lt;&gt;""),COLUMNS($Y317:AA317))),"")</f>
        <v/>
      </c>
      <c r="AB317" s="63" t="str">
        <f>IFERROR(INDEX($P317:$W317,_xlfn.AGGREGATE(15,6,(COLUMN($P317:$W317)-COLUMN($P317)+1)/($P317:$W317&lt;&gt;""),COLUMNS($Y317:AB317))),"")</f>
        <v/>
      </c>
      <c r="AC317" s="86" t="s">
        <v>37</v>
      </c>
      <c r="AD317" s="67">
        <f>IFERROR(IF(LEFT(AE317,4)*1&lt;2022,VLOOKUP(AC317,CRFs!$C$3:$D$10,2,FALSE),IF(LEFT(AE317,4)*1&gt;=2022,VLOOKUP(AC317,CRFs!$C$3:$J$10,2+MATCH(AE317,CRFs!$E$2:$J$2,0),FALSE))),0)</f>
        <v>0</v>
      </c>
      <c r="AE317" s="66" t="str">
        <f t="shared" si="77"/>
        <v/>
      </c>
      <c r="AF317" s="66" t="str">
        <f t="shared" si="78"/>
        <v/>
      </c>
      <c r="AG317" s="68">
        <f t="shared" si="79"/>
        <v>0</v>
      </c>
      <c r="AH317" s="119" t="str">
        <f t="shared" si="80"/>
        <v/>
      </c>
      <c r="AI317" s="74"/>
    </row>
    <row r="318" spans="2:35" ht="16.2" hidden="1" customHeight="1" x14ac:dyDescent="0.25">
      <c r="B318" s="85" t="s">
        <v>394</v>
      </c>
      <c r="C318" s="87"/>
      <c r="D318" s="88"/>
      <c r="E318" s="87"/>
      <c r="F318" s="86" t="s">
        <v>37</v>
      </c>
      <c r="G318" s="86" t="s">
        <v>37</v>
      </c>
      <c r="H318" s="86" t="s">
        <v>37</v>
      </c>
      <c r="I318" s="66" t="str">
        <f t="shared" si="70"/>
        <v/>
      </c>
      <c r="J318" s="66" t="str">
        <f t="shared" si="71"/>
        <v/>
      </c>
      <c r="K318" s="66" t="str">
        <f t="shared" si="72"/>
        <v/>
      </c>
      <c r="L318" s="66" t="str">
        <f t="shared" si="73"/>
        <v/>
      </c>
      <c r="M318" s="66" t="str">
        <f t="shared" si="74"/>
        <v/>
      </c>
      <c r="N318" s="66" t="str">
        <f t="shared" si="75"/>
        <v>Insufficient Information</v>
      </c>
      <c r="O318" s="66" t="str">
        <f t="shared" si="76"/>
        <v>Insufficient Information</v>
      </c>
      <c r="P318" s="63" t="str">
        <f>IF(AND(J318&lt;&gt;"",J318&lt;=10),CRFs!$C$3,"")</f>
        <v/>
      </c>
      <c r="Q318" s="63" t="str">
        <f>IF(AND(J318&lt;&gt;"",J318&gt;=6,J318&lt;=15),CRFs!$C$4,"")</f>
        <v/>
      </c>
      <c r="R318" s="63" t="str">
        <f>IF(AND(J318&lt;&gt;"",J318&gt;=11,J318&lt;=20),CRFs!$C$5,"")</f>
        <v/>
      </c>
      <c r="S318" s="63" t="str">
        <f>IF(AND(J318&lt;&gt;"",J318&gt;=16,J318&lt;=25),CRFs!$C$6,"")</f>
        <v/>
      </c>
      <c r="T318" s="63" t="str">
        <f>IF(AND(J318&lt;&gt;"",J318&gt;=21),CRFs!$C$7,"")</f>
        <v/>
      </c>
      <c r="U318" s="63" t="str">
        <f>IF(AND(J318&lt;&gt;"",J318&gt;25),CRFs!$C$8,"")</f>
        <v/>
      </c>
      <c r="V318" s="63" t="str">
        <f>IF($N318="Yes",CRFs!$C$9,"")</f>
        <v/>
      </c>
      <c r="W318" s="63" t="str">
        <f>IF($O318="Yes",CRFs!$C$10,"")</f>
        <v/>
      </c>
      <c r="X318" s="63" t="s">
        <v>37</v>
      </c>
      <c r="Y318" s="63" t="str">
        <f>IFERROR(INDEX($P318:$W318,_xlfn.AGGREGATE(15,6,(COLUMN($P318:$W318)-COLUMN($P318)+1)/($P318:$W318&lt;&gt;""),COLUMNS($Y318:Y318))),"")</f>
        <v/>
      </c>
      <c r="Z318" s="63" t="str">
        <f>IFERROR(INDEX($P318:$W318,_xlfn.AGGREGATE(15,6,(COLUMN($P318:$W318)-COLUMN($P318)+1)/($P318:$W318&lt;&gt;""),COLUMNS($Y318:Z318))),"")</f>
        <v/>
      </c>
      <c r="AA318" s="63" t="str">
        <f>IFERROR(INDEX($P318:$W318,_xlfn.AGGREGATE(15,6,(COLUMN($P318:$W318)-COLUMN($P318)+1)/($P318:$W318&lt;&gt;""),COLUMNS($Y318:AA318))),"")</f>
        <v/>
      </c>
      <c r="AB318" s="63" t="str">
        <f>IFERROR(INDEX($P318:$W318,_xlfn.AGGREGATE(15,6,(COLUMN($P318:$W318)-COLUMN($P318)+1)/($P318:$W318&lt;&gt;""),COLUMNS($Y318:AB318))),"")</f>
        <v/>
      </c>
      <c r="AC318" s="86" t="s">
        <v>37</v>
      </c>
      <c r="AD318" s="67">
        <f>IFERROR(IF(LEFT(AE318,4)*1&lt;2022,VLOOKUP(AC318,CRFs!$C$3:$D$10,2,FALSE),IF(LEFT(AE318,4)*1&gt;=2022,VLOOKUP(AC318,CRFs!$C$3:$J$10,2+MATCH(AE318,CRFs!$E$2:$J$2,0),FALSE))),0)</f>
        <v>0</v>
      </c>
      <c r="AE318" s="66" t="str">
        <f t="shared" si="77"/>
        <v/>
      </c>
      <c r="AF318" s="66" t="str">
        <f t="shared" si="78"/>
        <v/>
      </c>
      <c r="AG318" s="68">
        <f t="shared" si="79"/>
        <v>0</v>
      </c>
      <c r="AH318" s="119" t="str">
        <f t="shared" si="80"/>
        <v/>
      </c>
      <c r="AI318" s="74"/>
    </row>
    <row r="319" spans="2:35" ht="16.2" hidden="1" customHeight="1" x14ac:dyDescent="0.25">
      <c r="B319" s="85" t="s">
        <v>395</v>
      </c>
      <c r="C319" s="87"/>
      <c r="D319" s="88"/>
      <c r="E319" s="87"/>
      <c r="F319" s="86" t="s">
        <v>37</v>
      </c>
      <c r="G319" s="86" t="s">
        <v>37</v>
      </c>
      <c r="H319" s="86" t="s">
        <v>37</v>
      </c>
      <c r="I319" s="66" t="str">
        <f t="shared" si="70"/>
        <v/>
      </c>
      <c r="J319" s="66" t="str">
        <f t="shared" si="71"/>
        <v/>
      </c>
      <c r="K319" s="66" t="str">
        <f t="shared" si="72"/>
        <v/>
      </c>
      <c r="L319" s="66" t="str">
        <f t="shared" si="73"/>
        <v/>
      </c>
      <c r="M319" s="66" t="str">
        <f t="shared" si="74"/>
        <v/>
      </c>
      <c r="N319" s="66" t="str">
        <f t="shared" si="75"/>
        <v>Insufficient Information</v>
      </c>
      <c r="O319" s="66" t="str">
        <f t="shared" si="76"/>
        <v>Insufficient Information</v>
      </c>
      <c r="P319" s="63" t="str">
        <f>IF(AND(J319&lt;&gt;"",J319&lt;=10),CRFs!$C$3,"")</f>
        <v/>
      </c>
      <c r="Q319" s="63" t="str">
        <f>IF(AND(J319&lt;&gt;"",J319&gt;=6,J319&lt;=15),CRFs!$C$4,"")</f>
        <v/>
      </c>
      <c r="R319" s="63" t="str">
        <f>IF(AND(J319&lt;&gt;"",J319&gt;=11,J319&lt;=20),CRFs!$C$5,"")</f>
        <v/>
      </c>
      <c r="S319" s="63" t="str">
        <f>IF(AND(J319&lt;&gt;"",J319&gt;=16,J319&lt;=25),CRFs!$C$6,"")</f>
        <v/>
      </c>
      <c r="T319" s="63" t="str">
        <f>IF(AND(J319&lt;&gt;"",J319&gt;=21),CRFs!$C$7,"")</f>
        <v/>
      </c>
      <c r="U319" s="63" t="str">
        <f>IF(AND(J319&lt;&gt;"",J319&gt;25),CRFs!$C$8,"")</f>
        <v/>
      </c>
      <c r="V319" s="63" t="str">
        <f>IF($N319="Yes",CRFs!$C$9,"")</f>
        <v/>
      </c>
      <c r="W319" s="63" t="str">
        <f>IF($O319="Yes",CRFs!$C$10,"")</f>
        <v/>
      </c>
      <c r="X319" s="63" t="s">
        <v>37</v>
      </c>
      <c r="Y319" s="63" t="str">
        <f>IFERROR(INDEX($P319:$W319,_xlfn.AGGREGATE(15,6,(COLUMN($P319:$W319)-COLUMN($P319)+1)/($P319:$W319&lt;&gt;""),COLUMNS($Y319:Y319))),"")</f>
        <v/>
      </c>
      <c r="Z319" s="63" t="str">
        <f>IFERROR(INDEX($P319:$W319,_xlfn.AGGREGATE(15,6,(COLUMN($P319:$W319)-COLUMN($P319)+1)/($P319:$W319&lt;&gt;""),COLUMNS($Y319:Z319))),"")</f>
        <v/>
      </c>
      <c r="AA319" s="63" t="str">
        <f>IFERROR(INDEX($P319:$W319,_xlfn.AGGREGATE(15,6,(COLUMN($P319:$W319)-COLUMN($P319)+1)/($P319:$W319&lt;&gt;""),COLUMNS($Y319:AA319))),"")</f>
        <v/>
      </c>
      <c r="AB319" s="63" t="str">
        <f>IFERROR(INDEX($P319:$W319,_xlfn.AGGREGATE(15,6,(COLUMN($P319:$W319)-COLUMN($P319)+1)/($P319:$W319&lt;&gt;""),COLUMNS($Y319:AB319))),"")</f>
        <v/>
      </c>
      <c r="AC319" s="86" t="s">
        <v>37</v>
      </c>
      <c r="AD319" s="67">
        <f>IFERROR(IF(LEFT(AE319,4)*1&lt;2022,VLOOKUP(AC319,CRFs!$C$3:$D$10,2,FALSE),IF(LEFT(AE319,4)*1&gt;=2022,VLOOKUP(AC319,CRFs!$C$3:$J$10,2+MATCH(AE319,CRFs!$E$2:$J$2,0),FALSE))),0)</f>
        <v>0</v>
      </c>
      <c r="AE319" s="66" t="str">
        <f t="shared" si="77"/>
        <v/>
      </c>
      <c r="AF319" s="66" t="str">
        <f t="shared" si="78"/>
        <v/>
      </c>
      <c r="AG319" s="68">
        <f t="shared" si="79"/>
        <v>0</v>
      </c>
      <c r="AH319" s="119" t="str">
        <f t="shared" si="80"/>
        <v/>
      </c>
      <c r="AI319" s="74"/>
    </row>
    <row r="320" spans="2:35" ht="16.2" hidden="1" customHeight="1" x14ac:dyDescent="0.25">
      <c r="B320" s="85" t="s">
        <v>396</v>
      </c>
      <c r="C320" s="87"/>
      <c r="D320" s="88"/>
      <c r="E320" s="87"/>
      <c r="F320" s="86" t="s">
        <v>37</v>
      </c>
      <c r="G320" s="86" t="s">
        <v>37</v>
      </c>
      <c r="H320" s="86" t="s">
        <v>37</v>
      </c>
      <c r="I320" s="66" t="str">
        <f t="shared" si="70"/>
        <v/>
      </c>
      <c r="J320" s="66" t="str">
        <f t="shared" si="71"/>
        <v/>
      </c>
      <c r="K320" s="66" t="str">
        <f t="shared" si="72"/>
        <v/>
      </c>
      <c r="L320" s="66" t="str">
        <f t="shared" si="73"/>
        <v/>
      </c>
      <c r="M320" s="66" t="str">
        <f t="shared" si="74"/>
        <v/>
      </c>
      <c r="N320" s="66" t="str">
        <f t="shared" si="75"/>
        <v>Insufficient Information</v>
      </c>
      <c r="O320" s="66" t="str">
        <f t="shared" si="76"/>
        <v>Insufficient Information</v>
      </c>
      <c r="P320" s="63" t="str">
        <f>IF(AND(J320&lt;&gt;"",J320&lt;=10),CRFs!$C$3,"")</f>
        <v/>
      </c>
      <c r="Q320" s="63" t="str">
        <f>IF(AND(J320&lt;&gt;"",J320&gt;=6,J320&lt;=15),CRFs!$C$4,"")</f>
        <v/>
      </c>
      <c r="R320" s="63" t="str">
        <f>IF(AND(J320&lt;&gt;"",J320&gt;=11,J320&lt;=20),CRFs!$C$5,"")</f>
        <v/>
      </c>
      <c r="S320" s="63" t="str">
        <f>IF(AND(J320&lt;&gt;"",J320&gt;=16,J320&lt;=25),CRFs!$C$6,"")</f>
        <v/>
      </c>
      <c r="T320" s="63" t="str">
        <f>IF(AND(J320&lt;&gt;"",J320&gt;=21),CRFs!$C$7,"")</f>
        <v/>
      </c>
      <c r="U320" s="63" t="str">
        <f>IF(AND(J320&lt;&gt;"",J320&gt;25),CRFs!$C$8,"")</f>
        <v/>
      </c>
      <c r="V320" s="63" t="str">
        <f>IF($N320="Yes",CRFs!$C$9,"")</f>
        <v/>
      </c>
      <c r="W320" s="63" t="str">
        <f>IF($O320="Yes",CRFs!$C$10,"")</f>
        <v/>
      </c>
      <c r="X320" s="63" t="s">
        <v>37</v>
      </c>
      <c r="Y320" s="63" t="str">
        <f>IFERROR(INDEX($P320:$W320,_xlfn.AGGREGATE(15,6,(COLUMN($P320:$W320)-COLUMN($P320)+1)/($P320:$W320&lt;&gt;""),COLUMNS($Y320:Y320))),"")</f>
        <v/>
      </c>
      <c r="Z320" s="63" t="str">
        <f>IFERROR(INDEX($P320:$W320,_xlfn.AGGREGATE(15,6,(COLUMN($P320:$W320)-COLUMN($P320)+1)/($P320:$W320&lt;&gt;""),COLUMNS($Y320:Z320))),"")</f>
        <v/>
      </c>
      <c r="AA320" s="63" t="str">
        <f>IFERROR(INDEX($P320:$W320,_xlfn.AGGREGATE(15,6,(COLUMN($P320:$W320)-COLUMN($P320)+1)/($P320:$W320&lt;&gt;""),COLUMNS($Y320:AA320))),"")</f>
        <v/>
      </c>
      <c r="AB320" s="63" t="str">
        <f>IFERROR(INDEX($P320:$W320,_xlfn.AGGREGATE(15,6,(COLUMN($P320:$W320)-COLUMN($P320)+1)/($P320:$W320&lt;&gt;""),COLUMNS($Y320:AB320))),"")</f>
        <v/>
      </c>
      <c r="AC320" s="86" t="s">
        <v>37</v>
      </c>
      <c r="AD320" s="67">
        <f>IFERROR(IF(LEFT(AE320,4)*1&lt;2022,VLOOKUP(AC320,CRFs!$C$3:$D$10,2,FALSE),IF(LEFT(AE320,4)*1&gt;=2022,VLOOKUP(AC320,CRFs!$C$3:$J$10,2+MATCH(AE320,CRFs!$E$2:$J$2,0),FALSE))),0)</f>
        <v>0</v>
      </c>
      <c r="AE320" s="66" t="str">
        <f t="shared" si="77"/>
        <v/>
      </c>
      <c r="AF320" s="66" t="str">
        <f t="shared" si="78"/>
        <v/>
      </c>
      <c r="AG320" s="68">
        <f t="shared" si="79"/>
        <v>0</v>
      </c>
      <c r="AH320" s="119" t="str">
        <f t="shared" si="80"/>
        <v/>
      </c>
      <c r="AI320" s="74"/>
    </row>
    <row r="321" spans="2:35" ht="16.2" hidden="1" customHeight="1" x14ac:dyDescent="0.25">
      <c r="B321" s="85" t="s">
        <v>397</v>
      </c>
      <c r="C321" s="87"/>
      <c r="D321" s="88"/>
      <c r="E321" s="87"/>
      <c r="F321" s="86" t="s">
        <v>37</v>
      </c>
      <c r="G321" s="86" t="s">
        <v>37</v>
      </c>
      <c r="H321" s="86" t="s">
        <v>37</v>
      </c>
      <c r="I321" s="66" t="str">
        <f t="shared" si="70"/>
        <v/>
      </c>
      <c r="J321" s="66" t="str">
        <f t="shared" si="71"/>
        <v/>
      </c>
      <c r="K321" s="66" t="str">
        <f t="shared" si="72"/>
        <v/>
      </c>
      <c r="L321" s="66" t="str">
        <f t="shared" si="73"/>
        <v/>
      </c>
      <c r="M321" s="66" t="str">
        <f t="shared" si="74"/>
        <v/>
      </c>
      <c r="N321" s="66" t="str">
        <f t="shared" si="75"/>
        <v>Insufficient Information</v>
      </c>
      <c r="O321" s="66" t="str">
        <f t="shared" si="76"/>
        <v>Insufficient Information</v>
      </c>
      <c r="P321" s="63" t="str">
        <f>IF(AND(J321&lt;&gt;"",J321&lt;=10),CRFs!$C$3,"")</f>
        <v/>
      </c>
      <c r="Q321" s="63" t="str">
        <f>IF(AND(J321&lt;&gt;"",J321&gt;=6,J321&lt;=15),CRFs!$C$4,"")</f>
        <v/>
      </c>
      <c r="R321" s="63" t="str">
        <f>IF(AND(J321&lt;&gt;"",J321&gt;=11,J321&lt;=20),CRFs!$C$5,"")</f>
        <v/>
      </c>
      <c r="S321" s="63" t="str">
        <f>IF(AND(J321&lt;&gt;"",J321&gt;=16,J321&lt;=25),CRFs!$C$6,"")</f>
        <v/>
      </c>
      <c r="T321" s="63" t="str">
        <f>IF(AND(J321&lt;&gt;"",J321&gt;=21),CRFs!$C$7,"")</f>
        <v/>
      </c>
      <c r="U321" s="63" t="str">
        <f>IF(AND(J321&lt;&gt;"",J321&gt;25),CRFs!$C$8,"")</f>
        <v/>
      </c>
      <c r="V321" s="63" t="str">
        <f>IF($N321="Yes",CRFs!$C$9,"")</f>
        <v/>
      </c>
      <c r="W321" s="63" t="str">
        <f>IF($O321="Yes",CRFs!$C$10,"")</f>
        <v/>
      </c>
      <c r="X321" s="63" t="s">
        <v>37</v>
      </c>
      <c r="Y321" s="63" t="str">
        <f>IFERROR(INDEX($P321:$W321,_xlfn.AGGREGATE(15,6,(COLUMN($P321:$W321)-COLUMN($P321)+1)/($P321:$W321&lt;&gt;""),COLUMNS($Y321:Y321))),"")</f>
        <v/>
      </c>
      <c r="Z321" s="63" t="str">
        <f>IFERROR(INDEX($P321:$W321,_xlfn.AGGREGATE(15,6,(COLUMN($P321:$W321)-COLUMN($P321)+1)/($P321:$W321&lt;&gt;""),COLUMNS($Y321:Z321))),"")</f>
        <v/>
      </c>
      <c r="AA321" s="63" t="str">
        <f>IFERROR(INDEX($P321:$W321,_xlfn.AGGREGATE(15,6,(COLUMN($P321:$W321)-COLUMN($P321)+1)/($P321:$W321&lt;&gt;""),COLUMNS($Y321:AA321))),"")</f>
        <v/>
      </c>
      <c r="AB321" s="63" t="str">
        <f>IFERROR(INDEX($P321:$W321,_xlfn.AGGREGATE(15,6,(COLUMN($P321:$W321)-COLUMN($P321)+1)/($P321:$W321&lt;&gt;""),COLUMNS($Y321:AB321))),"")</f>
        <v/>
      </c>
      <c r="AC321" s="86" t="s">
        <v>37</v>
      </c>
      <c r="AD321" s="67">
        <f>IFERROR(IF(LEFT(AE321,4)*1&lt;2022,VLOOKUP(AC321,CRFs!$C$3:$D$10,2,FALSE),IF(LEFT(AE321,4)*1&gt;=2022,VLOOKUP(AC321,CRFs!$C$3:$J$10,2+MATCH(AE321,CRFs!$E$2:$J$2,0),FALSE))),0)</f>
        <v>0</v>
      </c>
      <c r="AE321" s="66" t="str">
        <f t="shared" si="77"/>
        <v/>
      </c>
      <c r="AF321" s="66" t="str">
        <f t="shared" si="78"/>
        <v/>
      </c>
      <c r="AG321" s="68">
        <f t="shared" si="79"/>
        <v>0</v>
      </c>
      <c r="AH321" s="119" t="str">
        <f t="shared" si="80"/>
        <v/>
      </c>
      <c r="AI321" s="74"/>
    </row>
    <row r="322" spans="2:35" ht="16.2" hidden="1" customHeight="1" x14ac:dyDescent="0.25">
      <c r="B322" s="85" t="s">
        <v>398</v>
      </c>
      <c r="C322" s="87"/>
      <c r="D322" s="88"/>
      <c r="E322" s="87"/>
      <c r="F322" s="86" t="s">
        <v>37</v>
      </c>
      <c r="G322" s="86" t="s">
        <v>37</v>
      </c>
      <c r="H322" s="86" t="s">
        <v>37</v>
      </c>
      <c r="I322" s="66" t="str">
        <f t="shared" si="70"/>
        <v/>
      </c>
      <c r="J322" s="66" t="str">
        <f t="shared" si="71"/>
        <v/>
      </c>
      <c r="K322" s="66" t="str">
        <f t="shared" si="72"/>
        <v/>
      </c>
      <c r="L322" s="66" t="str">
        <f t="shared" si="73"/>
        <v/>
      </c>
      <c r="M322" s="66" t="str">
        <f t="shared" si="74"/>
        <v/>
      </c>
      <c r="N322" s="66" t="str">
        <f t="shared" si="75"/>
        <v>Insufficient Information</v>
      </c>
      <c r="O322" s="66" t="str">
        <f t="shared" si="76"/>
        <v>Insufficient Information</v>
      </c>
      <c r="P322" s="63" t="str">
        <f>IF(AND(J322&lt;&gt;"",J322&lt;=10),CRFs!$C$3,"")</f>
        <v/>
      </c>
      <c r="Q322" s="63" t="str">
        <f>IF(AND(J322&lt;&gt;"",J322&gt;=6,J322&lt;=15),CRFs!$C$4,"")</f>
        <v/>
      </c>
      <c r="R322" s="63" t="str">
        <f>IF(AND(J322&lt;&gt;"",J322&gt;=11,J322&lt;=20),CRFs!$C$5,"")</f>
        <v/>
      </c>
      <c r="S322" s="63" t="str">
        <f>IF(AND(J322&lt;&gt;"",J322&gt;=16,J322&lt;=25),CRFs!$C$6,"")</f>
        <v/>
      </c>
      <c r="T322" s="63" t="str">
        <f>IF(AND(J322&lt;&gt;"",J322&gt;=21),CRFs!$C$7,"")</f>
        <v/>
      </c>
      <c r="U322" s="63" t="str">
        <f>IF(AND(J322&lt;&gt;"",J322&gt;25),CRFs!$C$8,"")</f>
        <v/>
      </c>
      <c r="V322" s="63" t="str">
        <f>IF($N322="Yes",CRFs!$C$9,"")</f>
        <v/>
      </c>
      <c r="W322" s="63" t="str">
        <f>IF($O322="Yes",CRFs!$C$10,"")</f>
        <v/>
      </c>
      <c r="X322" s="63" t="s">
        <v>37</v>
      </c>
      <c r="Y322" s="63" t="str">
        <f>IFERROR(INDEX($P322:$W322,_xlfn.AGGREGATE(15,6,(COLUMN($P322:$W322)-COLUMN($P322)+1)/($P322:$W322&lt;&gt;""),COLUMNS($Y322:Y322))),"")</f>
        <v/>
      </c>
      <c r="Z322" s="63" t="str">
        <f>IFERROR(INDEX($P322:$W322,_xlfn.AGGREGATE(15,6,(COLUMN($P322:$W322)-COLUMN($P322)+1)/($P322:$W322&lt;&gt;""),COLUMNS($Y322:Z322))),"")</f>
        <v/>
      </c>
      <c r="AA322" s="63" t="str">
        <f>IFERROR(INDEX($P322:$W322,_xlfn.AGGREGATE(15,6,(COLUMN($P322:$W322)-COLUMN($P322)+1)/($P322:$W322&lt;&gt;""),COLUMNS($Y322:AA322))),"")</f>
        <v/>
      </c>
      <c r="AB322" s="63" t="str">
        <f>IFERROR(INDEX($P322:$W322,_xlfn.AGGREGATE(15,6,(COLUMN($P322:$W322)-COLUMN($P322)+1)/($P322:$W322&lt;&gt;""),COLUMNS($Y322:AB322))),"")</f>
        <v/>
      </c>
      <c r="AC322" s="86" t="s">
        <v>37</v>
      </c>
      <c r="AD322" s="67">
        <f>IFERROR(IF(LEFT(AE322,4)*1&lt;2022,VLOOKUP(AC322,CRFs!$C$3:$D$10,2,FALSE),IF(LEFT(AE322,4)*1&gt;=2022,VLOOKUP(AC322,CRFs!$C$3:$J$10,2+MATCH(AE322,CRFs!$E$2:$J$2,0),FALSE))),0)</f>
        <v>0</v>
      </c>
      <c r="AE322" s="66" t="str">
        <f t="shared" si="77"/>
        <v/>
      </c>
      <c r="AF322" s="66" t="str">
        <f t="shared" si="78"/>
        <v/>
      </c>
      <c r="AG322" s="68">
        <f t="shared" si="79"/>
        <v>0</v>
      </c>
      <c r="AH322" s="119" t="str">
        <f t="shared" si="80"/>
        <v/>
      </c>
      <c r="AI322" s="74"/>
    </row>
    <row r="323" spans="2:35" ht="16.2" hidden="1" customHeight="1" x14ac:dyDescent="0.25">
      <c r="B323" s="85" t="s">
        <v>399</v>
      </c>
      <c r="C323" s="87"/>
      <c r="D323" s="88"/>
      <c r="E323" s="87"/>
      <c r="F323" s="86" t="s">
        <v>37</v>
      </c>
      <c r="G323" s="86" t="s">
        <v>37</v>
      </c>
      <c r="H323" s="86" t="s">
        <v>37</v>
      </c>
      <c r="I323" s="66" t="str">
        <f t="shared" si="70"/>
        <v/>
      </c>
      <c r="J323" s="66" t="str">
        <f t="shared" si="71"/>
        <v/>
      </c>
      <c r="K323" s="66" t="str">
        <f t="shared" si="72"/>
        <v/>
      </c>
      <c r="L323" s="66" t="str">
        <f t="shared" si="73"/>
        <v/>
      </c>
      <c r="M323" s="66" t="str">
        <f t="shared" si="74"/>
        <v/>
      </c>
      <c r="N323" s="66" t="str">
        <f t="shared" si="75"/>
        <v>Insufficient Information</v>
      </c>
      <c r="O323" s="66" t="str">
        <f t="shared" si="76"/>
        <v>Insufficient Information</v>
      </c>
      <c r="P323" s="63" t="str">
        <f>IF(AND(J323&lt;&gt;"",J323&lt;=10),CRFs!$C$3,"")</f>
        <v/>
      </c>
      <c r="Q323" s="63" t="str">
        <f>IF(AND(J323&lt;&gt;"",J323&gt;=6,J323&lt;=15),CRFs!$C$4,"")</f>
        <v/>
      </c>
      <c r="R323" s="63" t="str">
        <f>IF(AND(J323&lt;&gt;"",J323&gt;=11,J323&lt;=20),CRFs!$C$5,"")</f>
        <v/>
      </c>
      <c r="S323" s="63" t="str">
        <f>IF(AND(J323&lt;&gt;"",J323&gt;=16,J323&lt;=25),CRFs!$C$6,"")</f>
        <v/>
      </c>
      <c r="T323" s="63" t="str">
        <f>IF(AND(J323&lt;&gt;"",J323&gt;=21),CRFs!$C$7,"")</f>
        <v/>
      </c>
      <c r="U323" s="63" t="str">
        <f>IF(AND(J323&lt;&gt;"",J323&gt;25),CRFs!$C$8,"")</f>
        <v/>
      </c>
      <c r="V323" s="63" t="str">
        <f>IF($N323="Yes",CRFs!$C$9,"")</f>
        <v/>
      </c>
      <c r="W323" s="63" t="str">
        <f>IF($O323="Yes",CRFs!$C$10,"")</f>
        <v/>
      </c>
      <c r="X323" s="63" t="s">
        <v>37</v>
      </c>
      <c r="Y323" s="63" t="str">
        <f>IFERROR(INDEX($P323:$W323,_xlfn.AGGREGATE(15,6,(COLUMN($P323:$W323)-COLUMN($P323)+1)/($P323:$W323&lt;&gt;""),COLUMNS($Y323:Y323))),"")</f>
        <v/>
      </c>
      <c r="Z323" s="63" t="str">
        <f>IFERROR(INDEX($P323:$W323,_xlfn.AGGREGATE(15,6,(COLUMN($P323:$W323)-COLUMN($P323)+1)/($P323:$W323&lt;&gt;""),COLUMNS($Y323:Z323))),"")</f>
        <v/>
      </c>
      <c r="AA323" s="63" t="str">
        <f>IFERROR(INDEX($P323:$W323,_xlfn.AGGREGATE(15,6,(COLUMN($P323:$W323)-COLUMN($P323)+1)/($P323:$W323&lt;&gt;""),COLUMNS($Y323:AA323))),"")</f>
        <v/>
      </c>
      <c r="AB323" s="63" t="str">
        <f>IFERROR(INDEX($P323:$W323,_xlfn.AGGREGATE(15,6,(COLUMN($P323:$W323)-COLUMN($P323)+1)/($P323:$W323&lt;&gt;""),COLUMNS($Y323:AB323))),"")</f>
        <v/>
      </c>
      <c r="AC323" s="86" t="s">
        <v>37</v>
      </c>
      <c r="AD323" s="67">
        <f>IFERROR(IF(LEFT(AE323,4)*1&lt;2022,VLOOKUP(AC323,CRFs!$C$3:$D$10,2,FALSE),IF(LEFT(AE323,4)*1&gt;=2022,VLOOKUP(AC323,CRFs!$C$3:$J$10,2+MATCH(AE323,CRFs!$E$2:$J$2,0),FALSE))),0)</f>
        <v>0</v>
      </c>
      <c r="AE323" s="66" t="str">
        <f t="shared" si="77"/>
        <v/>
      </c>
      <c r="AF323" s="66" t="str">
        <f t="shared" si="78"/>
        <v/>
      </c>
      <c r="AG323" s="68">
        <f t="shared" si="79"/>
        <v>0</v>
      </c>
      <c r="AH323" s="119" t="str">
        <f t="shared" si="80"/>
        <v/>
      </c>
      <c r="AI323" s="74"/>
    </row>
    <row r="324" spans="2:35" ht="16.2" hidden="1" customHeight="1" x14ac:dyDescent="0.25">
      <c r="B324" s="85" t="s">
        <v>400</v>
      </c>
      <c r="C324" s="87"/>
      <c r="D324" s="88"/>
      <c r="E324" s="87"/>
      <c r="F324" s="86" t="s">
        <v>37</v>
      </c>
      <c r="G324" s="86" t="s">
        <v>37</v>
      </c>
      <c r="H324" s="86" t="s">
        <v>37</v>
      </c>
      <c r="I324" s="66" t="str">
        <f t="shared" si="70"/>
        <v/>
      </c>
      <c r="J324" s="66" t="str">
        <f t="shared" si="71"/>
        <v/>
      </c>
      <c r="K324" s="66" t="str">
        <f t="shared" si="72"/>
        <v/>
      </c>
      <c r="L324" s="66" t="str">
        <f t="shared" si="73"/>
        <v/>
      </c>
      <c r="M324" s="66" t="str">
        <f t="shared" si="74"/>
        <v/>
      </c>
      <c r="N324" s="66" t="str">
        <f t="shared" si="75"/>
        <v>Insufficient Information</v>
      </c>
      <c r="O324" s="66" t="str">
        <f t="shared" si="76"/>
        <v>Insufficient Information</v>
      </c>
      <c r="P324" s="63" t="str">
        <f>IF(AND(J324&lt;&gt;"",J324&lt;=10),CRFs!$C$3,"")</f>
        <v/>
      </c>
      <c r="Q324" s="63" t="str">
        <f>IF(AND(J324&lt;&gt;"",J324&gt;=6,J324&lt;=15),CRFs!$C$4,"")</f>
        <v/>
      </c>
      <c r="R324" s="63" t="str">
        <f>IF(AND(J324&lt;&gt;"",J324&gt;=11,J324&lt;=20),CRFs!$C$5,"")</f>
        <v/>
      </c>
      <c r="S324" s="63" t="str">
        <f>IF(AND(J324&lt;&gt;"",J324&gt;=16,J324&lt;=25),CRFs!$C$6,"")</f>
        <v/>
      </c>
      <c r="T324" s="63" t="str">
        <f>IF(AND(J324&lt;&gt;"",J324&gt;=21),CRFs!$C$7,"")</f>
        <v/>
      </c>
      <c r="U324" s="63" t="str">
        <f>IF(AND(J324&lt;&gt;"",J324&gt;25),CRFs!$C$8,"")</f>
        <v/>
      </c>
      <c r="V324" s="63" t="str">
        <f>IF($N324="Yes",CRFs!$C$9,"")</f>
        <v/>
      </c>
      <c r="W324" s="63" t="str">
        <f>IF($O324="Yes",CRFs!$C$10,"")</f>
        <v/>
      </c>
      <c r="X324" s="63" t="s">
        <v>37</v>
      </c>
      <c r="Y324" s="63" t="str">
        <f>IFERROR(INDEX($P324:$W324,_xlfn.AGGREGATE(15,6,(COLUMN($P324:$W324)-COLUMN($P324)+1)/($P324:$W324&lt;&gt;""),COLUMNS($Y324:Y324))),"")</f>
        <v/>
      </c>
      <c r="Z324" s="63" t="str">
        <f>IFERROR(INDEX($P324:$W324,_xlfn.AGGREGATE(15,6,(COLUMN($P324:$W324)-COLUMN($P324)+1)/($P324:$W324&lt;&gt;""),COLUMNS($Y324:Z324))),"")</f>
        <v/>
      </c>
      <c r="AA324" s="63" t="str">
        <f>IFERROR(INDEX($P324:$W324,_xlfn.AGGREGATE(15,6,(COLUMN($P324:$W324)-COLUMN($P324)+1)/($P324:$W324&lt;&gt;""),COLUMNS($Y324:AA324))),"")</f>
        <v/>
      </c>
      <c r="AB324" s="63" t="str">
        <f>IFERROR(INDEX($P324:$W324,_xlfn.AGGREGATE(15,6,(COLUMN($P324:$W324)-COLUMN($P324)+1)/($P324:$W324&lt;&gt;""),COLUMNS($Y324:AB324))),"")</f>
        <v/>
      </c>
      <c r="AC324" s="86" t="s">
        <v>37</v>
      </c>
      <c r="AD324" s="67">
        <f>IFERROR(IF(LEFT(AE324,4)*1&lt;2022,VLOOKUP(AC324,CRFs!$C$3:$D$10,2,FALSE),IF(LEFT(AE324,4)*1&gt;=2022,VLOOKUP(AC324,CRFs!$C$3:$J$10,2+MATCH(AE324,CRFs!$E$2:$J$2,0),FALSE))),0)</f>
        <v>0</v>
      </c>
      <c r="AE324" s="66" t="str">
        <f t="shared" si="77"/>
        <v/>
      </c>
      <c r="AF324" s="66" t="str">
        <f t="shared" si="78"/>
        <v/>
      </c>
      <c r="AG324" s="68">
        <f t="shared" si="79"/>
        <v>0</v>
      </c>
      <c r="AH324" s="119" t="str">
        <f t="shared" si="80"/>
        <v/>
      </c>
      <c r="AI324" s="74"/>
    </row>
    <row r="325" spans="2:35" ht="16.2" hidden="1" customHeight="1" x14ac:dyDescent="0.25">
      <c r="B325" s="85" t="s">
        <v>401</v>
      </c>
      <c r="C325" s="87"/>
      <c r="D325" s="88"/>
      <c r="E325" s="87"/>
      <c r="F325" s="86" t="s">
        <v>37</v>
      </c>
      <c r="G325" s="86" t="s">
        <v>37</v>
      </c>
      <c r="H325" s="86" t="s">
        <v>37</v>
      </c>
      <c r="I325" s="66" t="str">
        <f t="shared" si="70"/>
        <v/>
      </c>
      <c r="J325" s="66" t="str">
        <f t="shared" si="71"/>
        <v/>
      </c>
      <c r="K325" s="66" t="str">
        <f t="shared" si="72"/>
        <v/>
      </c>
      <c r="L325" s="66" t="str">
        <f t="shared" si="73"/>
        <v/>
      </c>
      <c r="M325" s="66" t="str">
        <f t="shared" si="74"/>
        <v/>
      </c>
      <c r="N325" s="66" t="str">
        <f t="shared" si="75"/>
        <v>Insufficient Information</v>
      </c>
      <c r="O325" s="66" t="str">
        <f t="shared" si="76"/>
        <v>Insufficient Information</v>
      </c>
      <c r="P325" s="63" t="str">
        <f>IF(AND(J325&lt;&gt;"",J325&lt;=10),CRFs!$C$3,"")</f>
        <v/>
      </c>
      <c r="Q325" s="63" t="str">
        <f>IF(AND(J325&lt;&gt;"",J325&gt;=6,J325&lt;=15),CRFs!$C$4,"")</f>
        <v/>
      </c>
      <c r="R325" s="63" t="str">
        <f>IF(AND(J325&lt;&gt;"",J325&gt;=11,J325&lt;=20),CRFs!$C$5,"")</f>
        <v/>
      </c>
      <c r="S325" s="63" t="str">
        <f>IF(AND(J325&lt;&gt;"",J325&gt;=16,J325&lt;=25),CRFs!$C$6,"")</f>
        <v/>
      </c>
      <c r="T325" s="63" t="str">
        <f>IF(AND(J325&lt;&gt;"",J325&gt;=21),CRFs!$C$7,"")</f>
        <v/>
      </c>
      <c r="U325" s="63" t="str">
        <f>IF(AND(J325&lt;&gt;"",J325&gt;25),CRFs!$C$8,"")</f>
        <v/>
      </c>
      <c r="V325" s="63" t="str">
        <f>IF($N325="Yes",CRFs!$C$9,"")</f>
        <v/>
      </c>
      <c r="W325" s="63" t="str">
        <f>IF($O325="Yes",CRFs!$C$10,"")</f>
        <v/>
      </c>
      <c r="X325" s="63" t="s">
        <v>37</v>
      </c>
      <c r="Y325" s="63" t="str">
        <f>IFERROR(INDEX($P325:$W325,_xlfn.AGGREGATE(15,6,(COLUMN($P325:$W325)-COLUMN($P325)+1)/($P325:$W325&lt;&gt;""),COLUMNS($Y325:Y325))),"")</f>
        <v/>
      </c>
      <c r="Z325" s="63" t="str">
        <f>IFERROR(INDEX($P325:$W325,_xlfn.AGGREGATE(15,6,(COLUMN($P325:$W325)-COLUMN($P325)+1)/($P325:$W325&lt;&gt;""),COLUMNS($Y325:Z325))),"")</f>
        <v/>
      </c>
      <c r="AA325" s="63" t="str">
        <f>IFERROR(INDEX($P325:$W325,_xlfn.AGGREGATE(15,6,(COLUMN($P325:$W325)-COLUMN($P325)+1)/($P325:$W325&lt;&gt;""),COLUMNS($Y325:AA325))),"")</f>
        <v/>
      </c>
      <c r="AB325" s="63" t="str">
        <f>IFERROR(INDEX($P325:$W325,_xlfn.AGGREGATE(15,6,(COLUMN($P325:$W325)-COLUMN($P325)+1)/($P325:$W325&lt;&gt;""),COLUMNS($Y325:AB325))),"")</f>
        <v/>
      </c>
      <c r="AC325" s="86" t="s">
        <v>37</v>
      </c>
      <c r="AD325" s="67">
        <f>IFERROR(IF(LEFT(AE325,4)*1&lt;2022,VLOOKUP(AC325,CRFs!$C$3:$D$10,2,FALSE),IF(LEFT(AE325,4)*1&gt;=2022,VLOOKUP(AC325,CRFs!$C$3:$J$10,2+MATCH(AE325,CRFs!$E$2:$J$2,0),FALSE))),0)</f>
        <v>0</v>
      </c>
      <c r="AE325" s="66" t="str">
        <f t="shared" si="77"/>
        <v/>
      </c>
      <c r="AF325" s="66" t="str">
        <f t="shared" si="78"/>
        <v/>
      </c>
      <c r="AG325" s="68">
        <f t="shared" si="79"/>
        <v>0</v>
      </c>
      <c r="AH325" s="119" t="str">
        <f t="shared" si="80"/>
        <v/>
      </c>
      <c r="AI325" s="74"/>
    </row>
    <row r="326" spans="2:35" ht="16.2" hidden="1" customHeight="1" x14ac:dyDescent="0.25">
      <c r="B326" s="85" t="s">
        <v>402</v>
      </c>
      <c r="C326" s="87"/>
      <c r="D326" s="88"/>
      <c r="E326" s="87"/>
      <c r="F326" s="86" t="s">
        <v>37</v>
      </c>
      <c r="G326" s="86" t="s">
        <v>37</v>
      </c>
      <c r="H326" s="86" t="s">
        <v>37</v>
      </c>
      <c r="I326" s="66" t="str">
        <f t="shared" si="70"/>
        <v/>
      </c>
      <c r="J326" s="66" t="str">
        <f t="shared" si="71"/>
        <v/>
      </c>
      <c r="K326" s="66" t="str">
        <f t="shared" si="72"/>
        <v/>
      </c>
      <c r="L326" s="66" t="str">
        <f t="shared" si="73"/>
        <v/>
      </c>
      <c r="M326" s="66" t="str">
        <f t="shared" si="74"/>
        <v/>
      </c>
      <c r="N326" s="66" t="str">
        <f t="shared" si="75"/>
        <v>Insufficient Information</v>
      </c>
      <c r="O326" s="66" t="str">
        <f t="shared" si="76"/>
        <v>Insufficient Information</v>
      </c>
      <c r="P326" s="63" t="str">
        <f>IF(AND(J326&lt;&gt;"",J326&lt;=10),CRFs!$C$3,"")</f>
        <v/>
      </c>
      <c r="Q326" s="63" t="str">
        <f>IF(AND(J326&lt;&gt;"",J326&gt;=6,J326&lt;=15),CRFs!$C$4,"")</f>
        <v/>
      </c>
      <c r="R326" s="63" t="str">
        <f>IF(AND(J326&lt;&gt;"",J326&gt;=11,J326&lt;=20),CRFs!$C$5,"")</f>
        <v/>
      </c>
      <c r="S326" s="63" t="str">
        <f>IF(AND(J326&lt;&gt;"",J326&gt;=16,J326&lt;=25),CRFs!$C$6,"")</f>
        <v/>
      </c>
      <c r="T326" s="63" t="str">
        <f>IF(AND(J326&lt;&gt;"",J326&gt;=21),CRFs!$C$7,"")</f>
        <v/>
      </c>
      <c r="U326" s="63" t="str">
        <f>IF(AND(J326&lt;&gt;"",J326&gt;25),CRFs!$C$8,"")</f>
        <v/>
      </c>
      <c r="V326" s="63" t="str">
        <f>IF($N326="Yes",CRFs!$C$9,"")</f>
        <v/>
      </c>
      <c r="W326" s="63" t="str">
        <f>IF($O326="Yes",CRFs!$C$10,"")</f>
        <v/>
      </c>
      <c r="X326" s="63" t="s">
        <v>37</v>
      </c>
      <c r="Y326" s="63" t="str">
        <f>IFERROR(INDEX($P326:$W326,_xlfn.AGGREGATE(15,6,(COLUMN($P326:$W326)-COLUMN($P326)+1)/($P326:$W326&lt;&gt;""),COLUMNS($Y326:Y326))),"")</f>
        <v/>
      </c>
      <c r="Z326" s="63" t="str">
        <f>IFERROR(INDEX($P326:$W326,_xlfn.AGGREGATE(15,6,(COLUMN($P326:$W326)-COLUMN($P326)+1)/($P326:$W326&lt;&gt;""),COLUMNS($Y326:Z326))),"")</f>
        <v/>
      </c>
      <c r="AA326" s="63" t="str">
        <f>IFERROR(INDEX($P326:$W326,_xlfn.AGGREGATE(15,6,(COLUMN($P326:$W326)-COLUMN($P326)+1)/($P326:$W326&lt;&gt;""),COLUMNS($Y326:AA326))),"")</f>
        <v/>
      </c>
      <c r="AB326" s="63" t="str">
        <f>IFERROR(INDEX($P326:$W326,_xlfn.AGGREGATE(15,6,(COLUMN($P326:$W326)-COLUMN($P326)+1)/($P326:$W326&lt;&gt;""),COLUMNS($Y326:AB326))),"")</f>
        <v/>
      </c>
      <c r="AC326" s="86" t="s">
        <v>37</v>
      </c>
      <c r="AD326" s="67">
        <f>IFERROR(IF(LEFT(AE326,4)*1&lt;2022,VLOOKUP(AC326,CRFs!$C$3:$D$10,2,FALSE),IF(LEFT(AE326,4)*1&gt;=2022,VLOOKUP(AC326,CRFs!$C$3:$J$10,2+MATCH(AE326,CRFs!$E$2:$J$2,0),FALSE))),0)</f>
        <v>0</v>
      </c>
      <c r="AE326" s="66" t="str">
        <f t="shared" si="77"/>
        <v/>
      </c>
      <c r="AF326" s="66" t="str">
        <f t="shared" si="78"/>
        <v/>
      </c>
      <c r="AG326" s="68">
        <f t="shared" si="79"/>
        <v>0</v>
      </c>
      <c r="AH326" s="119" t="str">
        <f t="shared" si="80"/>
        <v/>
      </c>
      <c r="AI326" s="74"/>
    </row>
    <row r="327" spans="2:35" ht="16.2" hidden="1" customHeight="1" x14ac:dyDescent="0.25">
      <c r="B327" s="85" t="s">
        <v>403</v>
      </c>
      <c r="C327" s="87"/>
      <c r="D327" s="88"/>
      <c r="E327" s="87"/>
      <c r="F327" s="86" t="s">
        <v>37</v>
      </c>
      <c r="G327" s="86" t="s">
        <v>37</v>
      </c>
      <c r="H327" s="86" t="s">
        <v>37</v>
      </c>
      <c r="I327" s="66" t="str">
        <f t="shared" si="70"/>
        <v/>
      </c>
      <c r="J327" s="66" t="str">
        <f t="shared" si="71"/>
        <v/>
      </c>
      <c r="K327" s="66" t="str">
        <f t="shared" si="72"/>
        <v/>
      </c>
      <c r="L327" s="66" t="str">
        <f t="shared" si="73"/>
        <v/>
      </c>
      <c r="M327" s="66" t="str">
        <f t="shared" si="74"/>
        <v/>
      </c>
      <c r="N327" s="66" t="str">
        <f t="shared" si="75"/>
        <v>Insufficient Information</v>
      </c>
      <c r="O327" s="66" t="str">
        <f t="shared" si="76"/>
        <v>Insufficient Information</v>
      </c>
      <c r="P327" s="63" t="str">
        <f>IF(AND(J327&lt;&gt;"",J327&lt;=10),CRFs!$C$3,"")</f>
        <v/>
      </c>
      <c r="Q327" s="63" t="str">
        <f>IF(AND(J327&lt;&gt;"",J327&gt;=6,J327&lt;=15),CRFs!$C$4,"")</f>
        <v/>
      </c>
      <c r="R327" s="63" t="str">
        <f>IF(AND(J327&lt;&gt;"",J327&gt;=11,J327&lt;=20),CRFs!$C$5,"")</f>
        <v/>
      </c>
      <c r="S327" s="63" t="str">
        <f>IF(AND(J327&lt;&gt;"",J327&gt;=16,J327&lt;=25),CRFs!$C$6,"")</f>
        <v/>
      </c>
      <c r="T327" s="63" t="str">
        <f>IF(AND(J327&lt;&gt;"",J327&gt;=21),CRFs!$C$7,"")</f>
        <v/>
      </c>
      <c r="U327" s="63" t="str">
        <f>IF(AND(J327&lt;&gt;"",J327&gt;25),CRFs!$C$8,"")</f>
        <v/>
      </c>
      <c r="V327" s="63" t="str">
        <f>IF($N327="Yes",CRFs!$C$9,"")</f>
        <v/>
      </c>
      <c r="W327" s="63" t="str">
        <f>IF($O327="Yes",CRFs!$C$10,"")</f>
        <v/>
      </c>
      <c r="X327" s="63" t="s">
        <v>37</v>
      </c>
      <c r="Y327" s="63" t="str">
        <f>IFERROR(INDEX($P327:$W327,_xlfn.AGGREGATE(15,6,(COLUMN($P327:$W327)-COLUMN($P327)+1)/($P327:$W327&lt;&gt;""),COLUMNS($Y327:Y327))),"")</f>
        <v/>
      </c>
      <c r="Z327" s="63" t="str">
        <f>IFERROR(INDEX($P327:$W327,_xlfn.AGGREGATE(15,6,(COLUMN($P327:$W327)-COLUMN($P327)+1)/($P327:$W327&lt;&gt;""),COLUMNS($Y327:Z327))),"")</f>
        <v/>
      </c>
      <c r="AA327" s="63" t="str">
        <f>IFERROR(INDEX($P327:$W327,_xlfn.AGGREGATE(15,6,(COLUMN($P327:$W327)-COLUMN($P327)+1)/($P327:$W327&lt;&gt;""),COLUMNS($Y327:AA327))),"")</f>
        <v/>
      </c>
      <c r="AB327" s="63" t="str">
        <f>IFERROR(INDEX($P327:$W327,_xlfn.AGGREGATE(15,6,(COLUMN($P327:$W327)-COLUMN($P327)+1)/($P327:$W327&lt;&gt;""),COLUMNS($Y327:AB327))),"")</f>
        <v/>
      </c>
      <c r="AC327" s="86" t="s">
        <v>37</v>
      </c>
      <c r="AD327" s="67">
        <f>IFERROR(IF(LEFT(AE327,4)*1&lt;2022,VLOOKUP(AC327,CRFs!$C$3:$D$10,2,FALSE),IF(LEFT(AE327,4)*1&gt;=2022,VLOOKUP(AC327,CRFs!$C$3:$J$10,2+MATCH(AE327,CRFs!$E$2:$J$2,0),FALSE))),0)</f>
        <v>0</v>
      </c>
      <c r="AE327" s="66" t="str">
        <f t="shared" si="77"/>
        <v/>
      </c>
      <c r="AF327" s="66" t="str">
        <f t="shared" si="78"/>
        <v/>
      </c>
      <c r="AG327" s="68">
        <f t="shared" si="79"/>
        <v>0</v>
      </c>
      <c r="AH327" s="119" t="str">
        <f t="shared" si="80"/>
        <v/>
      </c>
      <c r="AI327" s="74"/>
    </row>
    <row r="328" spans="2:35" ht="16.2" hidden="1" customHeight="1" x14ac:dyDescent="0.25">
      <c r="B328" s="85" t="s">
        <v>404</v>
      </c>
      <c r="C328" s="87"/>
      <c r="D328" s="88"/>
      <c r="E328" s="87"/>
      <c r="F328" s="86" t="s">
        <v>37</v>
      </c>
      <c r="G328" s="86" t="s">
        <v>37</v>
      </c>
      <c r="H328" s="86" t="s">
        <v>37</v>
      </c>
      <c r="I328" s="66" t="str">
        <f t="shared" si="70"/>
        <v/>
      </c>
      <c r="J328" s="66" t="str">
        <f t="shared" si="71"/>
        <v/>
      </c>
      <c r="K328" s="66" t="str">
        <f t="shared" si="72"/>
        <v/>
      </c>
      <c r="L328" s="66" t="str">
        <f t="shared" si="73"/>
        <v/>
      </c>
      <c r="M328" s="66" t="str">
        <f t="shared" si="74"/>
        <v/>
      </c>
      <c r="N328" s="66" t="str">
        <f t="shared" si="75"/>
        <v>Insufficient Information</v>
      </c>
      <c r="O328" s="66" t="str">
        <f t="shared" si="76"/>
        <v>Insufficient Information</v>
      </c>
      <c r="P328" s="63" t="str">
        <f>IF(AND(J328&lt;&gt;"",J328&lt;=10),CRFs!$C$3,"")</f>
        <v/>
      </c>
      <c r="Q328" s="63" t="str">
        <f>IF(AND(J328&lt;&gt;"",J328&gt;=6,J328&lt;=15),CRFs!$C$4,"")</f>
        <v/>
      </c>
      <c r="R328" s="63" t="str">
        <f>IF(AND(J328&lt;&gt;"",J328&gt;=11,J328&lt;=20),CRFs!$C$5,"")</f>
        <v/>
      </c>
      <c r="S328" s="63" t="str">
        <f>IF(AND(J328&lt;&gt;"",J328&gt;=16,J328&lt;=25),CRFs!$C$6,"")</f>
        <v/>
      </c>
      <c r="T328" s="63" t="str">
        <f>IF(AND(J328&lt;&gt;"",J328&gt;=21),CRFs!$C$7,"")</f>
        <v/>
      </c>
      <c r="U328" s="63" t="str">
        <f>IF(AND(J328&lt;&gt;"",J328&gt;25),CRFs!$C$8,"")</f>
        <v/>
      </c>
      <c r="V328" s="63" t="str">
        <f>IF($N328="Yes",CRFs!$C$9,"")</f>
        <v/>
      </c>
      <c r="W328" s="63" t="str">
        <f>IF($O328="Yes",CRFs!$C$10,"")</f>
        <v/>
      </c>
      <c r="X328" s="63" t="s">
        <v>37</v>
      </c>
      <c r="Y328" s="63" t="str">
        <f>IFERROR(INDEX($P328:$W328,_xlfn.AGGREGATE(15,6,(COLUMN($P328:$W328)-COLUMN($P328)+1)/($P328:$W328&lt;&gt;""),COLUMNS($Y328:Y328))),"")</f>
        <v/>
      </c>
      <c r="Z328" s="63" t="str">
        <f>IFERROR(INDEX($P328:$W328,_xlfn.AGGREGATE(15,6,(COLUMN($P328:$W328)-COLUMN($P328)+1)/($P328:$W328&lt;&gt;""),COLUMNS($Y328:Z328))),"")</f>
        <v/>
      </c>
      <c r="AA328" s="63" t="str">
        <f>IFERROR(INDEX($P328:$W328,_xlfn.AGGREGATE(15,6,(COLUMN($P328:$W328)-COLUMN($P328)+1)/($P328:$W328&lt;&gt;""),COLUMNS($Y328:AA328))),"")</f>
        <v/>
      </c>
      <c r="AB328" s="63" t="str">
        <f>IFERROR(INDEX($P328:$W328,_xlfn.AGGREGATE(15,6,(COLUMN($P328:$W328)-COLUMN($P328)+1)/($P328:$W328&lt;&gt;""),COLUMNS($Y328:AB328))),"")</f>
        <v/>
      </c>
      <c r="AC328" s="86" t="s">
        <v>37</v>
      </c>
      <c r="AD328" s="67">
        <f>IFERROR(IF(LEFT(AE328,4)*1&lt;2022,VLOOKUP(AC328,CRFs!$C$3:$D$10,2,FALSE),IF(LEFT(AE328,4)*1&gt;=2022,VLOOKUP(AC328,CRFs!$C$3:$J$10,2+MATCH(AE328,CRFs!$E$2:$J$2,0),FALSE))),0)</f>
        <v>0</v>
      </c>
      <c r="AE328" s="66" t="str">
        <f t="shared" si="77"/>
        <v/>
      </c>
      <c r="AF328" s="66" t="str">
        <f t="shared" si="78"/>
        <v/>
      </c>
      <c r="AG328" s="68">
        <f t="shared" si="79"/>
        <v>0</v>
      </c>
      <c r="AH328" s="119" t="str">
        <f t="shared" si="80"/>
        <v/>
      </c>
      <c r="AI328" s="74"/>
    </row>
    <row r="329" spans="2:35" ht="16.2" hidden="1" customHeight="1" x14ac:dyDescent="0.25">
      <c r="B329" s="85" t="s">
        <v>405</v>
      </c>
      <c r="C329" s="87"/>
      <c r="D329" s="88"/>
      <c r="E329" s="87"/>
      <c r="F329" s="86" t="s">
        <v>37</v>
      </c>
      <c r="G329" s="86" t="s">
        <v>37</v>
      </c>
      <c r="H329" s="86" t="s">
        <v>37</v>
      </c>
      <c r="I329" s="66" t="str">
        <f t="shared" si="70"/>
        <v/>
      </c>
      <c r="J329" s="66" t="str">
        <f t="shared" si="71"/>
        <v/>
      </c>
      <c r="K329" s="66" t="str">
        <f t="shared" si="72"/>
        <v/>
      </c>
      <c r="L329" s="66" t="str">
        <f t="shared" si="73"/>
        <v/>
      </c>
      <c r="M329" s="66" t="str">
        <f t="shared" si="74"/>
        <v/>
      </c>
      <c r="N329" s="66" t="str">
        <f t="shared" si="75"/>
        <v>Insufficient Information</v>
      </c>
      <c r="O329" s="66" t="str">
        <f t="shared" si="76"/>
        <v>Insufficient Information</v>
      </c>
      <c r="P329" s="63" t="str">
        <f>IF(AND(J329&lt;&gt;"",J329&lt;=10),CRFs!$C$3,"")</f>
        <v/>
      </c>
      <c r="Q329" s="63" t="str">
        <f>IF(AND(J329&lt;&gt;"",J329&gt;=6,J329&lt;=15),CRFs!$C$4,"")</f>
        <v/>
      </c>
      <c r="R329" s="63" t="str">
        <f>IF(AND(J329&lt;&gt;"",J329&gt;=11,J329&lt;=20),CRFs!$C$5,"")</f>
        <v/>
      </c>
      <c r="S329" s="63" t="str">
        <f>IF(AND(J329&lt;&gt;"",J329&gt;=16,J329&lt;=25),CRFs!$C$6,"")</f>
        <v/>
      </c>
      <c r="T329" s="63" t="str">
        <f>IF(AND(J329&lt;&gt;"",J329&gt;=21),CRFs!$C$7,"")</f>
        <v/>
      </c>
      <c r="U329" s="63" t="str">
        <f>IF(AND(J329&lt;&gt;"",J329&gt;25),CRFs!$C$8,"")</f>
        <v/>
      </c>
      <c r="V329" s="63" t="str">
        <f>IF($N329="Yes",CRFs!$C$9,"")</f>
        <v/>
      </c>
      <c r="W329" s="63" t="str">
        <f>IF($O329="Yes",CRFs!$C$10,"")</f>
        <v/>
      </c>
      <c r="X329" s="63" t="s">
        <v>37</v>
      </c>
      <c r="Y329" s="63" t="str">
        <f>IFERROR(INDEX($P329:$W329,_xlfn.AGGREGATE(15,6,(COLUMN($P329:$W329)-COLUMN($P329)+1)/($P329:$W329&lt;&gt;""),COLUMNS($Y329:Y329))),"")</f>
        <v/>
      </c>
      <c r="Z329" s="63" t="str">
        <f>IFERROR(INDEX($P329:$W329,_xlfn.AGGREGATE(15,6,(COLUMN($P329:$W329)-COLUMN($P329)+1)/($P329:$W329&lt;&gt;""),COLUMNS($Y329:Z329))),"")</f>
        <v/>
      </c>
      <c r="AA329" s="63" t="str">
        <f>IFERROR(INDEX($P329:$W329,_xlfn.AGGREGATE(15,6,(COLUMN($P329:$W329)-COLUMN($P329)+1)/($P329:$W329&lt;&gt;""),COLUMNS($Y329:AA329))),"")</f>
        <v/>
      </c>
      <c r="AB329" s="63" t="str">
        <f>IFERROR(INDEX($P329:$W329,_xlfn.AGGREGATE(15,6,(COLUMN($P329:$W329)-COLUMN($P329)+1)/($P329:$W329&lt;&gt;""),COLUMNS($Y329:AB329))),"")</f>
        <v/>
      </c>
      <c r="AC329" s="86" t="s">
        <v>37</v>
      </c>
      <c r="AD329" s="67">
        <f>IFERROR(IF(LEFT(AE329,4)*1&lt;2022,VLOOKUP(AC329,CRFs!$C$3:$D$10,2,FALSE),IF(LEFT(AE329,4)*1&gt;=2022,VLOOKUP(AC329,CRFs!$C$3:$J$10,2+MATCH(AE329,CRFs!$E$2:$J$2,0),FALSE))),0)</f>
        <v>0</v>
      </c>
      <c r="AE329" s="66" t="str">
        <f t="shared" si="77"/>
        <v/>
      </c>
      <c r="AF329" s="66" t="str">
        <f t="shared" si="78"/>
        <v/>
      </c>
      <c r="AG329" s="68">
        <f t="shared" si="79"/>
        <v>0</v>
      </c>
      <c r="AH329" s="119" t="str">
        <f t="shared" si="80"/>
        <v/>
      </c>
      <c r="AI329" s="74"/>
    </row>
    <row r="330" spans="2:35" ht="16.2" hidden="1" customHeight="1" x14ac:dyDescent="0.25">
      <c r="B330" s="85" t="s">
        <v>406</v>
      </c>
      <c r="C330" s="87"/>
      <c r="D330" s="88"/>
      <c r="E330" s="87"/>
      <c r="F330" s="86" t="s">
        <v>37</v>
      </c>
      <c r="G330" s="86" t="s">
        <v>37</v>
      </c>
      <c r="H330" s="86" t="s">
        <v>37</v>
      </c>
      <c r="I330" s="66" t="str">
        <f t="shared" si="70"/>
        <v/>
      </c>
      <c r="J330" s="66" t="str">
        <f t="shared" si="71"/>
        <v/>
      </c>
      <c r="K330" s="66" t="str">
        <f t="shared" si="72"/>
        <v/>
      </c>
      <c r="L330" s="66" t="str">
        <f t="shared" si="73"/>
        <v/>
      </c>
      <c r="M330" s="66" t="str">
        <f t="shared" si="74"/>
        <v/>
      </c>
      <c r="N330" s="66" t="str">
        <f t="shared" si="75"/>
        <v>Insufficient Information</v>
      </c>
      <c r="O330" s="66" t="str">
        <f t="shared" si="76"/>
        <v>Insufficient Information</v>
      </c>
      <c r="P330" s="63" t="str">
        <f>IF(AND(J330&lt;&gt;"",J330&lt;=10),CRFs!$C$3,"")</f>
        <v/>
      </c>
      <c r="Q330" s="63" t="str">
        <f>IF(AND(J330&lt;&gt;"",J330&gt;=6,J330&lt;=15),CRFs!$C$4,"")</f>
        <v/>
      </c>
      <c r="R330" s="63" t="str">
        <f>IF(AND(J330&lt;&gt;"",J330&gt;=11,J330&lt;=20),CRFs!$C$5,"")</f>
        <v/>
      </c>
      <c r="S330" s="63" t="str">
        <f>IF(AND(J330&lt;&gt;"",J330&gt;=16,J330&lt;=25),CRFs!$C$6,"")</f>
        <v/>
      </c>
      <c r="T330" s="63" t="str">
        <f>IF(AND(J330&lt;&gt;"",J330&gt;=21),CRFs!$C$7,"")</f>
        <v/>
      </c>
      <c r="U330" s="63" t="str">
        <f>IF(AND(J330&lt;&gt;"",J330&gt;25),CRFs!$C$8,"")</f>
        <v/>
      </c>
      <c r="V330" s="63" t="str">
        <f>IF($N330="Yes",CRFs!$C$9,"")</f>
        <v/>
      </c>
      <c r="W330" s="63" t="str">
        <f>IF($O330="Yes",CRFs!$C$10,"")</f>
        <v/>
      </c>
      <c r="X330" s="63" t="s">
        <v>37</v>
      </c>
      <c r="Y330" s="63" t="str">
        <f>IFERROR(INDEX($P330:$W330,_xlfn.AGGREGATE(15,6,(COLUMN($P330:$W330)-COLUMN($P330)+1)/($P330:$W330&lt;&gt;""),COLUMNS($Y330:Y330))),"")</f>
        <v/>
      </c>
      <c r="Z330" s="63" t="str">
        <f>IFERROR(INDEX($P330:$W330,_xlfn.AGGREGATE(15,6,(COLUMN($P330:$W330)-COLUMN($P330)+1)/($P330:$W330&lt;&gt;""),COLUMNS($Y330:Z330))),"")</f>
        <v/>
      </c>
      <c r="AA330" s="63" t="str">
        <f>IFERROR(INDEX($P330:$W330,_xlfn.AGGREGATE(15,6,(COLUMN($P330:$W330)-COLUMN($P330)+1)/($P330:$W330&lt;&gt;""),COLUMNS($Y330:AA330))),"")</f>
        <v/>
      </c>
      <c r="AB330" s="63" t="str">
        <f>IFERROR(INDEX($P330:$W330,_xlfn.AGGREGATE(15,6,(COLUMN($P330:$W330)-COLUMN($P330)+1)/($P330:$W330&lt;&gt;""),COLUMNS($Y330:AB330))),"")</f>
        <v/>
      </c>
      <c r="AC330" s="86" t="s">
        <v>37</v>
      </c>
      <c r="AD330" s="67">
        <f>IFERROR(IF(LEFT(AE330,4)*1&lt;2022,VLOOKUP(AC330,CRFs!$C$3:$D$10,2,FALSE),IF(LEFT(AE330,4)*1&gt;=2022,VLOOKUP(AC330,CRFs!$C$3:$J$10,2+MATCH(AE330,CRFs!$E$2:$J$2,0),FALSE))),0)</f>
        <v>0</v>
      </c>
      <c r="AE330" s="66" t="str">
        <f t="shared" si="77"/>
        <v/>
      </c>
      <c r="AF330" s="66" t="str">
        <f t="shared" si="78"/>
        <v/>
      </c>
      <c r="AG330" s="68">
        <f t="shared" si="79"/>
        <v>0</v>
      </c>
      <c r="AH330" s="119" t="str">
        <f t="shared" si="80"/>
        <v/>
      </c>
      <c r="AI330" s="74"/>
    </row>
    <row r="331" spans="2:35" ht="16.2" hidden="1" customHeight="1" x14ac:dyDescent="0.25">
      <c r="B331" s="85" t="s">
        <v>407</v>
      </c>
      <c r="C331" s="87"/>
      <c r="D331" s="88"/>
      <c r="E331" s="87"/>
      <c r="F331" s="86" t="s">
        <v>37</v>
      </c>
      <c r="G331" s="86" t="s">
        <v>37</v>
      </c>
      <c r="H331" s="86" t="s">
        <v>37</v>
      </c>
      <c r="I331" s="66" t="str">
        <f t="shared" si="70"/>
        <v/>
      </c>
      <c r="J331" s="66" t="str">
        <f t="shared" si="71"/>
        <v/>
      </c>
      <c r="K331" s="66" t="str">
        <f t="shared" si="72"/>
        <v/>
      </c>
      <c r="L331" s="66" t="str">
        <f t="shared" si="73"/>
        <v/>
      </c>
      <c r="M331" s="66" t="str">
        <f t="shared" si="74"/>
        <v/>
      </c>
      <c r="N331" s="66" t="str">
        <f t="shared" si="75"/>
        <v>Insufficient Information</v>
      </c>
      <c r="O331" s="66" t="str">
        <f t="shared" si="76"/>
        <v>Insufficient Information</v>
      </c>
      <c r="P331" s="63" t="str">
        <f>IF(AND(J331&lt;&gt;"",J331&lt;=10),CRFs!$C$3,"")</f>
        <v/>
      </c>
      <c r="Q331" s="63" t="str">
        <f>IF(AND(J331&lt;&gt;"",J331&gt;=6,J331&lt;=15),CRFs!$C$4,"")</f>
        <v/>
      </c>
      <c r="R331" s="63" t="str">
        <f>IF(AND(J331&lt;&gt;"",J331&gt;=11,J331&lt;=20),CRFs!$C$5,"")</f>
        <v/>
      </c>
      <c r="S331" s="63" t="str">
        <f>IF(AND(J331&lt;&gt;"",J331&gt;=16,J331&lt;=25),CRFs!$C$6,"")</f>
        <v/>
      </c>
      <c r="T331" s="63" t="str">
        <f>IF(AND(J331&lt;&gt;"",J331&gt;=21),CRFs!$C$7,"")</f>
        <v/>
      </c>
      <c r="U331" s="63" t="str">
        <f>IF(AND(J331&lt;&gt;"",J331&gt;25),CRFs!$C$8,"")</f>
        <v/>
      </c>
      <c r="V331" s="63" t="str">
        <f>IF($N331="Yes",CRFs!$C$9,"")</f>
        <v/>
      </c>
      <c r="W331" s="63" t="str">
        <f>IF($O331="Yes",CRFs!$C$10,"")</f>
        <v/>
      </c>
      <c r="X331" s="63" t="s">
        <v>37</v>
      </c>
      <c r="Y331" s="63" t="str">
        <f>IFERROR(INDEX($P331:$W331,_xlfn.AGGREGATE(15,6,(COLUMN($P331:$W331)-COLUMN($P331)+1)/($P331:$W331&lt;&gt;""),COLUMNS($Y331:Y331))),"")</f>
        <v/>
      </c>
      <c r="Z331" s="63" t="str">
        <f>IFERROR(INDEX($P331:$W331,_xlfn.AGGREGATE(15,6,(COLUMN($P331:$W331)-COLUMN($P331)+1)/($P331:$W331&lt;&gt;""),COLUMNS($Y331:Z331))),"")</f>
        <v/>
      </c>
      <c r="AA331" s="63" t="str">
        <f>IFERROR(INDEX($P331:$W331,_xlfn.AGGREGATE(15,6,(COLUMN($P331:$W331)-COLUMN($P331)+1)/($P331:$W331&lt;&gt;""),COLUMNS($Y331:AA331))),"")</f>
        <v/>
      </c>
      <c r="AB331" s="63" t="str">
        <f>IFERROR(INDEX($P331:$W331,_xlfn.AGGREGATE(15,6,(COLUMN($P331:$W331)-COLUMN($P331)+1)/($P331:$W331&lt;&gt;""),COLUMNS($Y331:AB331))),"")</f>
        <v/>
      </c>
      <c r="AC331" s="86" t="s">
        <v>37</v>
      </c>
      <c r="AD331" s="67">
        <f>IFERROR(IF(LEFT(AE331,4)*1&lt;2022,VLOOKUP(AC331,CRFs!$C$3:$D$10,2,FALSE),IF(LEFT(AE331,4)*1&gt;=2022,VLOOKUP(AC331,CRFs!$C$3:$J$10,2+MATCH(AE331,CRFs!$E$2:$J$2,0),FALSE))),0)</f>
        <v>0</v>
      </c>
      <c r="AE331" s="66" t="str">
        <f t="shared" si="77"/>
        <v/>
      </c>
      <c r="AF331" s="66" t="str">
        <f t="shared" si="78"/>
        <v/>
      </c>
      <c r="AG331" s="68">
        <f t="shared" si="79"/>
        <v>0</v>
      </c>
      <c r="AH331" s="119" t="str">
        <f t="shared" si="80"/>
        <v/>
      </c>
      <c r="AI331" s="74"/>
    </row>
    <row r="332" spans="2:35" ht="16.2" hidden="1" customHeight="1" x14ac:dyDescent="0.25">
      <c r="B332" s="85" t="s">
        <v>408</v>
      </c>
      <c r="C332" s="87"/>
      <c r="D332" s="88"/>
      <c r="E332" s="87"/>
      <c r="F332" s="86" t="s">
        <v>37</v>
      </c>
      <c r="G332" s="86" t="s">
        <v>37</v>
      </c>
      <c r="H332" s="86" t="s">
        <v>37</v>
      </c>
      <c r="I332" s="66" t="str">
        <f t="shared" si="70"/>
        <v/>
      </c>
      <c r="J332" s="66" t="str">
        <f t="shared" si="71"/>
        <v/>
      </c>
      <c r="K332" s="66" t="str">
        <f t="shared" si="72"/>
        <v/>
      </c>
      <c r="L332" s="66" t="str">
        <f t="shared" si="73"/>
        <v/>
      </c>
      <c r="M332" s="66" t="str">
        <f t="shared" si="74"/>
        <v/>
      </c>
      <c r="N332" s="66" t="str">
        <f t="shared" si="75"/>
        <v>Insufficient Information</v>
      </c>
      <c r="O332" s="66" t="str">
        <f t="shared" si="76"/>
        <v>Insufficient Information</v>
      </c>
      <c r="P332" s="63" t="str">
        <f>IF(AND(J332&lt;&gt;"",J332&lt;=10),CRFs!$C$3,"")</f>
        <v/>
      </c>
      <c r="Q332" s="63" t="str">
        <f>IF(AND(J332&lt;&gt;"",J332&gt;=6,J332&lt;=15),CRFs!$C$4,"")</f>
        <v/>
      </c>
      <c r="R332" s="63" t="str">
        <f>IF(AND(J332&lt;&gt;"",J332&gt;=11,J332&lt;=20),CRFs!$C$5,"")</f>
        <v/>
      </c>
      <c r="S332" s="63" t="str">
        <f>IF(AND(J332&lt;&gt;"",J332&gt;=16,J332&lt;=25),CRFs!$C$6,"")</f>
        <v/>
      </c>
      <c r="T332" s="63" t="str">
        <f>IF(AND(J332&lt;&gt;"",J332&gt;=21),CRFs!$C$7,"")</f>
        <v/>
      </c>
      <c r="U332" s="63" t="str">
        <f>IF(AND(J332&lt;&gt;"",J332&gt;25),CRFs!$C$8,"")</f>
        <v/>
      </c>
      <c r="V332" s="63" t="str">
        <f>IF($N332="Yes",CRFs!$C$9,"")</f>
        <v/>
      </c>
      <c r="W332" s="63" t="str">
        <f>IF($O332="Yes",CRFs!$C$10,"")</f>
        <v/>
      </c>
      <c r="X332" s="63" t="s">
        <v>37</v>
      </c>
      <c r="Y332" s="63" t="str">
        <f>IFERROR(INDEX($P332:$W332,_xlfn.AGGREGATE(15,6,(COLUMN($P332:$W332)-COLUMN($P332)+1)/($P332:$W332&lt;&gt;""),COLUMNS($Y332:Y332))),"")</f>
        <v/>
      </c>
      <c r="Z332" s="63" t="str">
        <f>IFERROR(INDEX($P332:$W332,_xlfn.AGGREGATE(15,6,(COLUMN($P332:$W332)-COLUMN($P332)+1)/($P332:$W332&lt;&gt;""),COLUMNS($Y332:Z332))),"")</f>
        <v/>
      </c>
      <c r="AA332" s="63" t="str">
        <f>IFERROR(INDEX($P332:$W332,_xlfn.AGGREGATE(15,6,(COLUMN($P332:$W332)-COLUMN($P332)+1)/($P332:$W332&lt;&gt;""),COLUMNS($Y332:AA332))),"")</f>
        <v/>
      </c>
      <c r="AB332" s="63" t="str">
        <f>IFERROR(INDEX($P332:$W332,_xlfn.AGGREGATE(15,6,(COLUMN($P332:$W332)-COLUMN($P332)+1)/($P332:$W332&lt;&gt;""),COLUMNS($Y332:AB332))),"")</f>
        <v/>
      </c>
      <c r="AC332" s="86" t="s">
        <v>37</v>
      </c>
      <c r="AD332" s="67">
        <f>IFERROR(IF(LEFT(AE332,4)*1&lt;2022,VLOOKUP(AC332,CRFs!$C$3:$D$10,2,FALSE),IF(LEFT(AE332,4)*1&gt;=2022,VLOOKUP(AC332,CRFs!$C$3:$J$10,2+MATCH(AE332,CRFs!$E$2:$J$2,0),FALSE))),0)</f>
        <v>0</v>
      </c>
      <c r="AE332" s="66" t="str">
        <f t="shared" si="77"/>
        <v/>
      </c>
      <c r="AF332" s="66" t="str">
        <f t="shared" si="78"/>
        <v/>
      </c>
      <c r="AG332" s="68">
        <f t="shared" si="79"/>
        <v>0</v>
      </c>
      <c r="AH332" s="119" t="str">
        <f t="shared" si="80"/>
        <v/>
      </c>
      <c r="AI332" s="74"/>
    </row>
    <row r="333" spans="2:35" ht="16.2" hidden="1" customHeight="1" x14ac:dyDescent="0.25">
      <c r="B333" s="85" t="s">
        <v>409</v>
      </c>
      <c r="C333" s="87"/>
      <c r="D333" s="88"/>
      <c r="E333" s="87"/>
      <c r="F333" s="86" t="s">
        <v>37</v>
      </c>
      <c r="G333" s="86" t="s">
        <v>37</v>
      </c>
      <c r="H333" s="86" t="s">
        <v>37</v>
      </c>
      <c r="I333" s="66" t="str">
        <f t="shared" si="70"/>
        <v/>
      </c>
      <c r="J333" s="66" t="str">
        <f t="shared" si="71"/>
        <v/>
      </c>
      <c r="K333" s="66" t="str">
        <f t="shared" si="72"/>
        <v/>
      </c>
      <c r="L333" s="66" t="str">
        <f t="shared" si="73"/>
        <v/>
      </c>
      <c r="M333" s="66" t="str">
        <f t="shared" si="74"/>
        <v/>
      </c>
      <c r="N333" s="66" t="str">
        <f t="shared" si="75"/>
        <v>Insufficient Information</v>
      </c>
      <c r="O333" s="66" t="str">
        <f t="shared" si="76"/>
        <v>Insufficient Information</v>
      </c>
      <c r="P333" s="63" t="str">
        <f>IF(AND(J333&lt;&gt;"",J333&lt;=10),CRFs!$C$3,"")</f>
        <v/>
      </c>
      <c r="Q333" s="63" t="str">
        <f>IF(AND(J333&lt;&gt;"",J333&gt;=6,J333&lt;=15),CRFs!$C$4,"")</f>
        <v/>
      </c>
      <c r="R333" s="63" t="str">
        <f>IF(AND(J333&lt;&gt;"",J333&gt;=11,J333&lt;=20),CRFs!$C$5,"")</f>
        <v/>
      </c>
      <c r="S333" s="63" t="str">
        <f>IF(AND(J333&lt;&gt;"",J333&gt;=16,J333&lt;=25),CRFs!$C$6,"")</f>
        <v/>
      </c>
      <c r="T333" s="63" t="str">
        <f>IF(AND(J333&lt;&gt;"",J333&gt;=21),CRFs!$C$7,"")</f>
        <v/>
      </c>
      <c r="U333" s="63" t="str">
        <f>IF(AND(J333&lt;&gt;"",J333&gt;25),CRFs!$C$8,"")</f>
        <v/>
      </c>
      <c r="V333" s="63" t="str">
        <f>IF($N333="Yes",CRFs!$C$9,"")</f>
        <v/>
      </c>
      <c r="W333" s="63" t="str">
        <f>IF($O333="Yes",CRFs!$C$10,"")</f>
        <v/>
      </c>
      <c r="X333" s="63" t="s">
        <v>37</v>
      </c>
      <c r="Y333" s="63" t="str">
        <f>IFERROR(INDEX($P333:$W333,_xlfn.AGGREGATE(15,6,(COLUMN($P333:$W333)-COLUMN($P333)+1)/($P333:$W333&lt;&gt;""),COLUMNS($Y333:Y333))),"")</f>
        <v/>
      </c>
      <c r="Z333" s="63" t="str">
        <f>IFERROR(INDEX($P333:$W333,_xlfn.AGGREGATE(15,6,(COLUMN($P333:$W333)-COLUMN($P333)+1)/($P333:$W333&lt;&gt;""),COLUMNS($Y333:Z333))),"")</f>
        <v/>
      </c>
      <c r="AA333" s="63" t="str">
        <f>IFERROR(INDEX($P333:$W333,_xlfn.AGGREGATE(15,6,(COLUMN($P333:$W333)-COLUMN($P333)+1)/($P333:$W333&lt;&gt;""),COLUMNS($Y333:AA333))),"")</f>
        <v/>
      </c>
      <c r="AB333" s="63" t="str">
        <f>IFERROR(INDEX($P333:$W333,_xlfn.AGGREGATE(15,6,(COLUMN($P333:$W333)-COLUMN($P333)+1)/($P333:$W333&lt;&gt;""),COLUMNS($Y333:AB333))),"")</f>
        <v/>
      </c>
      <c r="AC333" s="86" t="s">
        <v>37</v>
      </c>
      <c r="AD333" s="67">
        <f>IFERROR(IF(LEFT(AE333,4)*1&lt;2022,VLOOKUP(AC333,CRFs!$C$3:$D$10,2,FALSE),IF(LEFT(AE333,4)*1&gt;=2022,VLOOKUP(AC333,CRFs!$C$3:$J$10,2+MATCH(AE333,CRFs!$E$2:$J$2,0),FALSE))),0)</f>
        <v>0</v>
      </c>
      <c r="AE333" s="66" t="str">
        <f t="shared" si="77"/>
        <v/>
      </c>
      <c r="AF333" s="66" t="str">
        <f t="shared" si="78"/>
        <v/>
      </c>
      <c r="AG333" s="68">
        <f t="shared" si="79"/>
        <v>0</v>
      </c>
      <c r="AH333" s="119" t="str">
        <f t="shared" si="80"/>
        <v/>
      </c>
      <c r="AI333" s="74"/>
    </row>
    <row r="334" spans="2:35" ht="16.2" hidden="1" customHeight="1" x14ac:dyDescent="0.25">
      <c r="B334" s="85" t="s">
        <v>410</v>
      </c>
      <c r="C334" s="87"/>
      <c r="D334" s="88"/>
      <c r="E334" s="87"/>
      <c r="F334" s="86" t="s">
        <v>37</v>
      </c>
      <c r="G334" s="86" t="s">
        <v>37</v>
      </c>
      <c r="H334" s="86" t="s">
        <v>37</v>
      </c>
      <c r="I334" s="66" t="str">
        <f t="shared" si="70"/>
        <v/>
      </c>
      <c r="J334" s="66" t="str">
        <f t="shared" si="71"/>
        <v/>
      </c>
      <c r="K334" s="66" t="str">
        <f t="shared" si="72"/>
        <v/>
      </c>
      <c r="L334" s="66" t="str">
        <f t="shared" si="73"/>
        <v/>
      </c>
      <c r="M334" s="66" t="str">
        <f t="shared" si="74"/>
        <v/>
      </c>
      <c r="N334" s="66" t="str">
        <f t="shared" si="75"/>
        <v>Insufficient Information</v>
      </c>
      <c r="O334" s="66" t="str">
        <f t="shared" si="76"/>
        <v>Insufficient Information</v>
      </c>
      <c r="P334" s="63" t="str">
        <f>IF(AND(J334&lt;&gt;"",J334&lt;=10),CRFs!$C$3,"")</f>
        <v/>
      </c>
      <c r="Q334" s="63" t="str">
        <f>IF(AND(J334&lt;&gt;"",J334&gt;=6,J334&lt;=15),CRFs!$C$4,"")</f>
        <v/>
      </c>
      <c r="R334" s="63" t="str">
        <f>IF(AND(J334&lt;&gt;"",J334&gt;=11,J334&lt;=20),CRFs!$C$5,"")</f>
        <v/>
      </c>
      <c r="S334" s="63" t="str">
        <f>IF(AND(J334&lt;&gt;"",J334&gt;=16,J334&lt;=25),CRFs!$C$6,"")</f>
        <v/>
      </c>
      <c r="T334" s="63" t="str">
        <f>IF(AND(J334&lt;&gt;"",J334&gt;=21),CRFs!$C$7,"")</f>
        <v/>
      </c>
      <c r="U334" s="63" t="str">
        <f>IF(AND(J334&lt;&gt;"",J334&gt;25),CRFs!$C$8,"")</f>
        <v/>
      </c>
      <c r="V334" s="63" t="str">
        <f>IF($N334="Yes",CRFs!$C$9,"")</f>
        <v/>
      </c>
      <c r="W334" s="63" t="str">
        <f>IF($O334="Yes",CRFs!$C$10,"")</f>
        <v/>
      </c>
      <c r="X334" s="63" t="s">
        <v>37</v>
      </c>
      <c r="Y334" s="63" t="str">
        <f>IFERROR(INDEX($P334:$W334,_xlfn.AGGREGATE(15,6,(COLUMN($P334:$W334)-COLUMN($P334)+1)/($P334:$W334&lt;&gt;""),COLUMNS($Y334:Y334))),"")</f>
        <v/>
      </c>
      <c r="Z334" s="63" t="str">
        <f>IFERROR(INDEX($P334:$W334,_xlfn.AGGREGATE(15,6,(COLUMN($P334:$W334)-COLUMN($P334)+1)/($P334:$W334&lt;&gt;""),COLUMNS($Y334:Z334))),"")</f>
        <v/>
      </c>
      <c r="AA334" s="63" t="str">
        <f>IFERROR(INDEX($P334:$W334,_xlfn.AGGREGATE(15,6,(COLUMN($P334:$W334)-COLUMN($P334)+1)/($P334:$W334&lt;&gt;""),COLUMNS($Y334:AA334))),"")</f>
        <v/>
      </c>
      <c r="AB334" s="63" t="str">
        <f>IFERROR(INDEX($P334:$W334,_xlfn.AGGREGATE(15,6,(COLUMN($P334:$W334)-COLUMN($P334)+1)/($P334:$W334&lt;&gt;""),COLUMNS($Y334:AB334))),"")</f>
        <v/>
      </c>
      <c r="AC334" s="86" t="s">
        <v>37</v>
      </c>
      <c r="AD334" s="67">
        <f>IFERROR(IF(LEFT(AE334,4)*1&lt;2022,VLOOKUP(AC334,CRFs!$C$3:$D$10,2,FALSE),IF(LEFT(AE334,4)*1&gt;=2022,VLOOKUP(AC334,CRFs!$C$3:$J$10,2+MATCH(AE334,CRFs!$E$2:$J$2,0),FALSE))),0)</f>
        <v>0</v>
      </c>
      <c r="AE334" s="66" t="str">
        <f t="shared" si="77"/>
        <v/>
      </c>
      <c r="AF334" s="66" t="str">
        <f t="shared" si="78"/>
        <v/>
      </c>
      <c r="AG334" s="68">
        <f t="shared" si="79"/>
        <v>0</v>
      </c>
      <c r="AH334" s="119" t="str">
        <f t="shared" si="80"/>
        <v/>
      </c>
      <c r="AI334" s="74"/>
    </row>
    <row r="335" spans="2:35" ht="16.2" hidden="1" customHeight="1" x14ac:dyDescent="0.25">
      <c r="B335" s="85" t="s">
        <v>411</v>
      </c>
      <c r="C335" s="87"/>
      <c r="D335" s="88"/>
      <c r="E335" s="87"/>
      <c r="F335" s="86" t="s">
        <v>37</v>
      </c>
      <c r="G335" s="86" t="s">
        <v>37</v>
      </c>
      <c r="H335" s="86" t="s">
        <v>37</v>
      </c>
      <c r="I335" s="66" t="str">
        <f t="shared" si="70"/>
        <v/>
      </c>
      <c r="J335" s="66" t="str">
        <f t="shared" si="71"/>
        <v/>
      </c>
      <c r="K335" s="66" t="str">
        <f t="shared" si="72"/>
        <v/>
      </c>
      <c r="L335" s="66" t="str">
        <f t="shared" si="73"/>
        <v/>
      </c>
      <c r="M335" s="66" t="str">
        <f t="shared" si="74"/>
        <v/>
      </c>
      <c r="N335" s="66" t="str">
        <f t="shared" si="75"/>
        <v>Insufficient Information</v>
      </c>
      <c r="O335" s="66" t="str">
        <f t="shared" si="76"/>
        <v>Insufficient Information</v>
      </c>
      <c r="P335" s="63" t="str">
        <f>IF(AND(J335&lt;&gt;"",J335&lt;=10),CRFs!$C$3,"")</f>
        <v/>
      </c>
      <c r="Q335" s="63" t="str">
        <f>IF(AND(J335&lt;&gt;"",J335&gt;=6,J335&lt;=15),CRFs!$C$4,"")</f>
        <v/>
      </c>
      <c r="R335" s="63" t="str">
        <f>IF(AND(J335&lt;&gt;"",J335&gt;=11,J335&lt;=20),CRFs!$C$5,"")</f>
        <v/>
      </c>
      <c r="S335" s="63" t="str">
        <f>IF(AND(J335&lt;&gt;"",J335&gt;=16,J335&lt;=25),CRFs!$C$6,"")</f>
        <v/>
      </c>
      <c r="T335" s="63" t="str">
        <f>IF(AND(J335&lt;&gt;"",J335&gt;=21),CRFs!$C$7,"")</f>
        <v/>
      </c>
      <c r="U335" s="63" t="str">
        <f>IF(AND(J335&lt;&gt;"",J335&gt;25),CRFs!$C$8,"")</f>
        <v/>
      </c>
      <c r="V335" s="63" t="str">
        <f>IF($N335="Yes",CRFs!$C$9,"")</f>
        <v/>
      </c>
      <c r="W335" s="63" t="str">
        <f>IF($O335="Yes",CRFs!$C$10,"")</f>
        <v/>
      </c>
      <c r="X335" s="63" t="s">
        <v>37</v>
      </c>
      <c r="Y335" s="63" t="str">
        <f>IFERROR(INDEX($P335:$W335,_xlfn.AGGREGATE(15,6,(COLUMN($P335:$W335)-COLUMN($P335)+1)/($P335:$W335&lt;&gt;""),COLUMNS($Y335:Y335))),"")</f>
        <v/>
      </c>
      <c r="Z335" s="63" t="str">
        <f>IFERROR(INDEX($P335:$W335,_xlfn.AGGREGATE(15,6,(COLUMN($P335:$W335)-COLUMN($P335)+1)/($P335:$W335&lt;&gt;""),COLUMNS($Y335:Z335))),"")</f>
        <v/>
      </c>
      <c r="AA335" s="63" t="str">
        <f>IFERROR(INDEX($P335:$W335,_xlfn.AGGREGATE(15,6,(COLUMN($P335:$W335)-COLUMN($P335)+1)/($P335:$W335&lt;&gt;""),COLUMNS($Y335:AA335))),"")</f>
        <v/>
      </c>
      <c r="AB335" s="63" t="str">
        <f>IFERROR(INDEX($P335:$W335,_xlfn.AGGREGATE(15,6,(COLUMN($P335:$W335)-COLUMN($P335)+1)/($P335:$W335&lt;&gt;""),COLUMNS($Y335:AB335))),"")</f>
        <v/>
      </c>
      <c r="AC335" s="86" t="s">
        <v>37</v>
      </c>
      <c r="AD335" s="67">
        <f>IFERROR(IF(LEFT(AE335,4)*1&lt;2022,VLOOKUP(AC335,CRFs!$C$3:$D$10,2,FALSE),IF(LEFT(AE335,4)*1&gt;=2022,VLOOKUP(AC335,CRFs!$C$3:$J$10,2+MATCH(AE335,CRFs!$E$2:$J$2,0),FALSE))),0)</f>
        <v>0</v>
      </c>
      <c r="AE335" s="66" t="str">
        <f t="shared" si="77"/>
        <v/>
      </c>
      <c r="AF335" s="66" t="str">
        <f t="shared" si="78"/>
        <v/>
      </c>
      <c r="AG335" s="68">
        <f t="shared" si="79"/>
        <v>0</v>
      </c>
      <c r="AH335" s="119" t="str">
        <f t="shared" si="80"/>
        <v/>
      </c>
      <c r="AI335" s="74"/>
    </row>
    <row r="336" spans="2:35" ht="16.2" hidden="1" customHeight="1" x14ac:dyDescent="0.25">
      <c r="B336" s="85" t="s">
        <v>412</v>
      </c>
      <c r="C336" s="87"/>
      <c r="D336" s="88"/>
      <c r="E336" s="87"/>
      <c r="F336" s="86" t="s">
        <v>37</v>
      </c>
      <c r="G336" s="86" t="s">
        <v>37</v>
      </c>
      <c r="H336" s="86" t="s">
        <v>37</v>
      </c>
      <c r="I336" s="66" t="str">
        <f t="shared" si="70"/>
        <v/>
      </c>
      <c r="J336" s="66" t="str">
        <f t="shared" si="71"/>
        <v/>
      </c>
      <c r="K336" s="66" t="str">
        <f t="shared" si="72"/>
        <v/>
      </c>
      <c r="L336" s="66" t="str">
        <f t="shared" si="73"/>
        <v/>
      </c>
      <c r="M336" s="66" t="str">
        <f t="shared" si="74"/>
        <v/>
      </c>
      <c r="N336" s="66" t="str">
        <f t="shared" si="75"/>
        <v>Insufficient Information</v>
      </c>
      <c r="O336" s="66" t="str">
        <f t="shared" si="76"/>
        <v>Insufficient Information</v>
      </c>
      <c r="P336" s="63" t="str">
        <f>IF(AND(J336&lt;&gt;"",J336&lt;=10),CRFs!$C$3,"")</f>
        <v/>
      </c>
      <c r="Q336" s="63" t="str">
        <f>IF(AND(J336&lt;&gt;"",J336&gt;=6,J336&lt;=15),CRFs!$C$4,"")</f>
        <v/>
      </c>
      <c r="R336" s="63" t="str">
        <f>IF(AND(J336&lt;&gt;"",J336&gt;=11,J336&lt;=20),CRFs!$C$5,"")</f>
        <v/>
      </c>
      <c r="S336" s="63" t="str">
        <f>IF(AND(J336&lt;&gt;"",J336&gt;=16,J336&lt;=25),CRFs!$C$6,"")</f>
        <v/>
      </c>
      <c r="T336" s="63" t="str">
        <f>IF(AND(J336&lt;&gt;"",J336&gt;=21),CRFs!$C$7,"")</f>
        <v/>
      </c>
      <c r="U336" s="63" t="str">
        <f>IF(AND(J336&lt;&gt;"",J336&gt;25),CRFs!$C$8,"")</f>
        <v/>
      </c>
      <c r="V336" s="63" t="str">
        <f>IF($N336="Yes",CRFs!$C$9,"")</f>
        <v/>
      </c>
      <c r="W336" s="63" t="str">
        <f>IF($O336="Yes",CRFs!$C$10,"")</f>
        <v/>
      </c>
      <c r="X336" s="63" t="s">
        <v>37</v>
      </c>
      <c r="Y336" s="63" t="str">
        <f>IFERROR(INDEX($P336:$W336,_xlfn.AGGREGATE(15,6,(COLUMN($P336:$W336)-COLUMN($P336)+1)/($P336:$W336&lt;&gt;""),COLUMNS($Y336:Y336))),"")</f>
        <v/>
      </c>
      <c r="Z336" s="63" t="str">
        <f>IFERROR(INDEX($P336:$W336,_xlfn.AGGREGATE(15,6,(COLUMN($P336:$W336)-COLUMN($P336)+1)/($P336:$W336&lt;&gt;""),COLUMNS($Y336:Z336))),"")</f>
        <v/>
      </c>
      <c r="AA336" s="63" t="str">
        <f>IFERROR(INDEX($P336:$W336,_xlfn.AGGREGATE(15,6,(COLUMN($P336:$W336)-COLUMN($P336)+1)/($P336:$W336&lt;&gt;""),COLUMNS($Y336:AA336))),"")</f>
        <v/>
      </c>
      <c r="AB336" s="63" t="str">
        <f>IFERROR(INDEX($P336:$W336,_xlfn.AGGREGATE(15,6,(COLUMN($P336:$W336)-COLUMN($P336)+1)/($P336:$W336&lt;&gt;""),COLUMNS($Y336:AB336))),"")</f>
        <v/>
      </c>
      <c r="AC336" s="86" t="s">
        <v>37</v>
      </c>
      <c r="AD336" s="67">
        <f>IFERROR(IF(LEFT(AE336,4)*1&lt;2022,VLOOKUP(AC336,CRFs!$C$3:$D$10,2,FALSE),IF(LEFT(AE336,4)*1&gt;=2022,VLOOKUP(AC336,CRFs!$C$3:$J$10,2+MATCH(AE336,CRFs!$E$2:$J$2,0),FALSE))),0)</f>
        <v>0</v>
      </c>
      <c r="AE336" s="66" t="str">
        <f t="shared" si="77"/>
        <v/>
      </c>
      <c r="AF336" s="66" t="str">
        <f t="shared" si="78"/>
        <v/>
      </c>
      <c r="AG336" s="68">
        <f t="shared" si="79"/>
        <v>0</v>
      </c>
      <c r="AH336" s="119" t="str">
        <f t="shared" si="80"/>
        <v/>
      </c>
      <c r="AI336" s="74"/>
    </row>
    <row r="337" spans="2:35" ht="16.2" hidden="1" customHeight="1" x14ac:dyDescent="0.25">
      <c r="B337" s="85" t="s">
        <v>413</v>
      </c>
      <c r="C337" s="87"/>
      <c r="D337" s="88"/>
      <c r="E337" s="87"/>
      <c r="F337" s="86" t="s">
        <v>37</v>
      </c>
      <c r="G337" s="86" t="s">
        <v>37</v>
      </c>
      <c r="H337" s="86" t="s">
        <v>37</v>
      </c>
      <c r="I337" s="66" t="str">
        <f t="shared" si="70"/>
        <v/>
      </c>
      <c r="J337" s="66" t="str">
        <f t="shared" si="71"/>
        <v/>
      </c>
      <c r="K337" s="66" t="str">
        <f t="shared" si="72"/>
        <v/>
      </c>
      <c r="L337" s="66" t="str">
        <f t="shared" si="73"/>
        <v/>
      </c>
      <c r="M337" s="66" t="str">
        <f t="shared" si="74"/>
        <v/>
      </c>
      <c r="N337" s="66" t="str">
        <f t="shared" si="75"/>
        <v>Insufficient Information</v>
      </c>
      <c r="O337" s="66" t="str">
        <f t="shared" si="76"/>
        <v>Insufficient Information</v>
      </c>
      <c r="P337" s="63" t="str">
        <f>IF(AND(J337&lt;&gt;"",J337&lt;=10),CRFs!$C$3,"")</f>
        <v/>
      </c>
      <c r="Q337" s="63" t="str">
        <f>IF(AND(J337&lt;&gt;"",J337&gt;=6,J337&lt;=15),CRFs!$C$4,"")</f>
        <v/>
      </c>
      <c r="R337" s="63" t="str">
        <f>IF(AND(J337&lt;&gt;"",J337&gt;=11,J337&lt;=20),CRFs!$C$5,"")</f>
        <v/>
      </c>
      <c r="S337" s="63" t="str">
        <f>IF(AND(J337&lt;&gt;"",J337&gt;=16,J337&lt;=25),CRFs!$C$6,"")</f>
        <v/>
      </c>
      <c r="T337" s="63" t="str">
        <f>IF(AND(J337&lt;&gt;"",J337&gt;=21),CRFs!$C$7,"")</f>
        <v/>
      </c>
      <c r="U337" s="63" t="str">
        <f>IF(AND(J337&lt;&gt;"",J337&gt;25),CRFs!$C$8,"")</f>
        <v/>
      </c>
      <c r="V337" s="63" t="str">
        <f>IF($N337="Yes",CRFs!$C$9,"")</f>
        <v/>
      </c>
      <c r="W337" s="63" t="str">
        <f>IF($O337="Yes",CRFs!$C$10,"")</f>
        <v/>
      </c>
      <c r="X337" s="63" t="s">
        <v>37</v>
      </c>
      <c r="Y337" s="63" t="str">
        <f>IFERROR(INDEX($P337:$W337,_xlfn.AGGREGATE(15,6,(COLUMN($P337:$W337)-COLUMN($P337)+1)/($P337:$W337&lt;&gt;""),COLUMNS($Y337:Y337))),"")</f>
        <v/>
      </c>
      <c r="Z337" s="63" t="str">
        <f>IFERROR(INDEX($P337:$W337,_xlfn.AGGREGATE(15,6,(COLUMN($P337:$W337)-COLUMN($P337)+1)/($P337:$W337&lt;&gt;""),COLUMNS($Y337:Z337))),"")</f>
        <v/>
      </c>
      <c r="AA337" s="63" t="str">
        <f>IFERROR(INDEX($P337:$W337,_xlfn.AGGREGATE(15,6,(COLUMN($P337:$W337)-COLUMN($P337)+1)/($P337:$W337&lt;&gt;""),COLUMNS($Y337:AA337))),"")</f>
        <v/>
      </c>
      <c r="AB337" s="63" t="str">
        <f>IFERROR(INDEX($P337:$W337,_xlfn.AGGREGATE(15,6,(COLUMN($P337:$W337)-COLUMN($P337)+1)/($P337:$W337&lt;&gt;""),COLUMNS($Y337:AB337))),"")</f>
        <v/>
      </c>
      <c r="AC337" s="86" t="s">
        <v>37</v>
      </c>
      <c r="AD337" s="67">
        <f>IFERROR(IF(LEFT(AE337,4)*1&lt;2022,VLOOKUP(AC337,CRFs!$C$3:$D$10,2,FALSE),IF(LEFT(AE337,4)*1&gt;=2022,VLOOKUP(AC337,CRFs!$C$3:$J$10,2+MATCH(AE337,CRFs!$E$2:$J$2,0),FALSE))),0)</f>
        <v>0</v>
      </c>
      <c r="AE337" s="66" t="str">
        <f t="shared" si="77"/>
        <v/>
      </c>
      <c r="AF337" s="66" t="str">
        <f t="shared" si="78"/>
        <v/>
      </c>
      <c r="AG337" s="68">
        <f t="shared" si="79"/>
        <v>0</v>
      </c>
      <c r="AH337" s="119" t="str">
        <f t="shared" si="80"/>
        <v/>
      </c>
      <c r="AI337" s="74"/>
    </row>
    <row r="338" spans="2:35" ht="16.2" hidden="1" customHeight="1" x14ac:dyDescent="0.25">
      <c r="B338" s="85" t="s">
        <v>414</v>
      </c>
      <c r="C338" s="87"/>
      <c r="D338" s="88"/>
      <c r="E338" s="87"/>
      <c r="F338" s="86" t="s">
        <v>37</v>
      </c>
      <c r="G338" s="86" t="s">
        <v>37</v>
      </c>
      <c r="H338" s="86" t="s">
        <v>37</v>
      </c>
      <c r="I338" s="66" t="str">
        <f t="shared" si="70"/>
        <v/>
      </c>
      <c r="J338" s="66" t="str">
        <f t="shared" si="71"/>
        <v/>
      </c>
      <c r="K338" s="66" t="str">
        <f t="shared" si="72"/>
        <v/>
      </c>
      <c r="L338" s="66" t="str">
        <f t="shared" si="73"/>
        <v/>
      </c>
      <c r="M338" s="66" t="str">
        <f t="shared" si="74"/>
        <v/>
      </c>
      <c r="N338" s="66" t="str">
        <f t="shared" si="75"/>
        <v>Insufficient Information</v>
      </c>
      <c r="O338" s="66" t="str">
        <f t="shared" si="76"/>
        <v>Insufficient Information</v>
      </c>
      <c r="P338" s="63" t="str">
        <f>IF(AND(J338&lt;&gt;"",J338&lt;=10),CRFs!$C$3,"")</f>
        <v/>
      </c>
      <c r="Q338" s="63" t="str">
        <f>IF(AND(J338&lt;&gt;"",J338&gt;=6,J338&lt;=15),CRFs!$C$4,"")</f>
        <v/>
      </c>
      <c r="R338" s="63" t="str">
        <f>IF(AND(J338&lt;&gt;"",J338&gt;=11,J338&lt;=20),CRFs!$C$5,"")</f>
        <v/>
      </c>
      <c r="S338" s="63" t="str">
        <f>IF(AND(J338&lt;&gt;"",J338&gt;=16,J338&lt;=25),CRFs!$C$6,"")</f>
        <v/>
      </c>
      <c r="T338" s="63" t="str">
        <f>IF(AND(J338&lt;&gt;"",J338&gt;=21),CRFs!$C$7,"")</f>
        <v/>
      </c>
      <c r="U338" s="63" t="str">
        <f>IF(AND(J338&lt;&gt;"",J338&gt;25),CRFs!$C$8,"")</f>
        <v/>
      </c>
      <c r="V338" s="63" t="str">
        <f>IF($N338="Yes",CRFs!$C$9,"")</f>
        <v/>
      </c>
      <c r="W338" s="63" t="str">
        <f>IF($O338="Yes",CRFs!$C$10,"")</f>
        <v/>
      </c>
      <c r="X338" s="63" t="s">
        <v>37</v>
      </c>
      <c r="Y338" s="63" t="str">
        <f>IFERROR(INDEX($P338:$W338,_xlfn.AGGREGATE(15,6,(COLUMN($P338:$W338)-COLUMN($P338)+1)/($P338:$W338&lt;&gt;""),COLUMNS($Y338:Y338))),"")</f>
        <v/>
      </c>
      <c r="Z338" s="63" t="str">
        <f>IFERROR(INDEX($P338:$W338,_xlfn.AGGREGATE(15,6,(COLUMN($P338:$W338)-COLUMN($P338)+1)/($P338:$W338&lt;&gt;""),COLUMNS($Y338:Z338))),"")</f>
        <v/>
      </c>
      <c r="AA338" s="63" t="str">
        <f>IFERROR(INDEX($P338:$W338,_xlfn.AGGREGATE(15,6,(COLUMN($P338:$W338)-COLUMN($P338)+1)/($P338:$W338&lt;&gt;""),COLUMNS($Y338:AA338))),"")</f>
        <v/>
      </c>
      <c r="AB338" s="63" t="str">
        <f>IFERROR(INDEX($P338:$W338,_xlfn.AGGREGATE(15,6,(COLUMN($P338:$W338)-COLUMN($P338)+1)/($P338:$W338&lt;&gt;""),COLUMNS($Y338:AB338))),"")</f>
        <v/>
      </c>
      <c r="AC338" s="86" t="s">
        <v>37</v>
      </c>
      <c r="AD338" s="67">
        <f>IFERROR(IF(LEFT(AE338,4)*1&lt;2022,VLOOKUP(AC338,CRFs!$C$3:$D$10,2,FALSE),IF(LEFT(AE338,4)*1&gt;=2022,VLOOKUP(AC338,CRFs!$C$3:$J$10,2+MATCH(AE338,CRFs!$E$2:$J$2,0),FALSE))),0)</f>
        <v>0</v>
      </c>
      <c r="AE338" s="66" t="str">
        <f t="shared" si="77"/>
        <v/>
      </c>
      <c r="AF338" s="66" t="str">
        <f t="shared" si="78"/>
        <v/>
      </c>
      <c r="AG338" s="68">
        <f t="shared" si="79"/>
        <v>0</v>
      </c>
      <c r="AH338" s="119" t="str">
        <f t="shared" si="80"/>
        <v/>
      </c>
      <c r="AI338" s="74"/>
    </row>
    <row r="339" spans="2:35" ht="16.2" hidden="1" customHeight="1" x14ac:dyDescent="0.25">
      <c r="B339" s="85" t="s">
        <v>415</v>
      </c>
      <c r="C339" s="87"/>
      <c r="D339" s="88"/>
      <c r="E339" s="87"/>
      <c r="F339" s="86" t="s">
        <v>37</v>
      </c>
      <c r="G339" s="86" t="s">
        <v>37</v>
      </c>
      <c r="H339" s="86" t="s">
        <v>37</v>
      </c>
      <c r="I339" s="66" t="str">
        <f t="shared" si="70"/>
        <v/>
      </c>
      <c r="J339" s="66" t="str">
        <f t="shared" si="71"/>
        <v/>
      </c>
      <c r="K339" s="66" t="str">
        <f t="shared" si="72"/>
        <v/>
      </c>
      <c r="L339" s="66" t="str">
        <f t="shared" si="73"/>
        <v/>
      </c>
      <c r="M339" s="66" t="str">
        <f t="shared" si="74"/>
        <v/>
      </c>
      <c r="N339" s="66" t="str">
        <f t="shared" si="75"/>
        <v>Insufficient Information</v>
      </c>
      <c r="O339" s="66" t="str">
        <f t="shared" si="76"/>
        <v>Insufficient Information</v>
      </c>
      <c r="P339" s="63" t="str">
        <f>IF(AND(J339&lt;&gt;"",J339&lt;=10),CRFs!$C$3,"")</f>
        <v/>
      </c>
      <c r="Q339" s="63" t="str">
        <f>IF(AND(J339&lt;&gt;"",J339&gt;=6,J339&lt;=15),CRFs!$C$4,"")</f>
        <v/>
      </c>
      <c r="R339" s="63" t="str">
        <f>IF(AND(J339&lt;&gt;"",J339&gt;=11,J339&lt;=20),CRFs!$C$5,"")</f>
        <v/>
      </c>
      <c r="S339" s="63" t="str">
        <f>IF(AND(J339&lt;&gt;"",J339&gt;=16,J339&lt;=25),CRFs!$C$6,"")</f>
        <v/>
      </c>
      <c r="T339" s="63" t="str">
        <f>IF(AND(J339&lt;&gt;"",J339&gt;=21),CRFs!$C$7,"")</f>
        <v/>
      </c>
      <c r="U339" s="63" t="str">
        <f>IF(AND(J339&lt;&gt;"",J339&gt;25),CRFs!$C$8,"")</f>
        <v/>
      </c>
      <c r="V339" s="63" t="str">
        <f>IF($N339="Yes",CRFs!$C$9,"")</f>
        <v/>
      </c>
      <c r="W339" s="63" t="str">
        <f>IF($O339="Yes",CRFs!$C$10,"")</f>
        <v/>
      </c>
      <c r="X339" s="63" t="s">
        <v>37</v>
      </c>
      <c r="Y339" s="63" t="str">
        <f>IFERROR(INDEX($P339:$W339,_xlfn.AGGREGATE(15,6,(COLUMN($P339:$W339)-COLUMN($P339)+1)/($P339:$W339&lt;&gt;""),COLUMNS($Y339:Y339))),"")</f>
        <v/>
      </c>
      <c r="Z339" s="63" t="str">
        <f>IFERROR(INDEX($P339:$W339,_xlfn.AGGREGATE(15,6,(COLUMN($P339:$W339)-COLUMN($P339)+1)/($P339:$W339&lt;&gt;""),COLUMNS($Y339:Z339))),"")</f>
        <v/>
      </c>
      <c r="AA339" s="63" t="str">
        <f>IFERROR(INDEX($P339:$W339,_xlfn.AGGREGATE(15,6,(COLUMN($P339:$W339)-COLUMN($P339)+1)/($P339:$W339&lt;&gt;""),COLUMNS($Y339:AA339))),"")</f>
        <v/>
      </c>
      <c r="AB339" s="63" t="str">
        <f>IFERROR(INDEX($P339:$W339,_xlfn.AGGREGATE(15,6,(COLUMN($P339:$W339)-COLUMN($P339)+1)/($P339:$W339&lt;&gt;""),COLUMNS($Y339:AB339))),"")</f>
        <v/>
      </c>
      <c r="AC339" s="86" t="s">
        <v>37</v>
      </c>
      <c r="AD339" s="67">
        <f>IFERROR(IF(LEFT(AE339,4)*1&lt;2022,VLOOKUP(AC339,CRFs!$C$3:$D$10,2,FALSE),IF(LEFT(AE339,4)*1&gt;=2022,VLOOKUP(AC339,CRFs!$C$3:$J$10,2+MATCH(AE339,CRFs!$E$2:$J$2,0),FALSE))),0)</f>
        <v>0</v>
      </c>
      <c r="AE339" s="66" t="str">
        <f t="shared" si="77"/>
        <v/>
      </c>
      <c r="AF339" s="66" t="str">
        <f t="shared" si="78"/>
        <v/>
      </c>
      <c r="AG339" s="68">
        <f t="shared" si="79"/>
        <v>0</v>
      </c>
      <c r="AH339" s="119" t="str">
        <f t="shared" si="80"/>
        <v/>
      </c>
      <c r="AI339" s="74"/>
    </row>
    <row r="340" spans="2:35" ht="16.2" hidden="1" customHeight="1" x14ac:dyDescent="0.25">
      <c r="B340" s="85" t="s">
        <v>416</v>
      </c>
      <c r="C340" s="87"/>
      <c r="D340" s="88"/>
      <c r="E340" s="87"/>
      <c r="F340" s="86" t="s">
        <v>37</v>
      </c>
      <c r="G340" s="86" t="s">
        <v>37</v>
      </c>
      <c r="H340" s="86" t="s">
        <v>37</v>
      </c>
      <c r="I340" s="66" t="str">
        <f t="shared" si="70"/>
        <v/>
      </c>
      <c r="J340" s="66" t="str">
        <f t="shared" si="71"/>
        <v/>
      </c>
      <c r="K340" s="66" t="str">
        <f t="shared" si="72"/>
        <v/>
      </c>
      <c r="L340" s="66" t="str">
        <f t="shared" si="73"/>
        <v/>
      </c>
      <c r="M340" s="66" t="str">
        <f t="shared" si="74"/>
        <v/>
      </c>
      <c r="N340" s="66" t="str">
        <f t="shared" si="75"/>
        <v>Insufficient Information</v>
      </c>
      <c r="O340" s="66" t="str">
        <f t="shared" si="76"/>
        <v>Insufficient Information</v>
      </c>
      <c r="P340" s="63" t="str">
        <f>IF(AND(J340&lt;&gt;"",J340&lt;=10),CRFs!$C$3,"")</f>
        <v/>
      </c>
      <c r="Q340" s="63" t="str">
        <f>IF(AND(J340&lt;&gt;"",J340&gt;=6,J340&lt;=15),CRFs!$C$4,"")</f>
        <v/>
      </c>
      <c r="R340" s="63" t="str">
        <f>IF(AND(J340&lt;&gt;"",J340&gt;=11,J340&lt;=20),CRFs!$C$5,"")</f>
        <v/>
      </c>
      <c r="S340" s="63" t="str">
        <f>IF(AND(J340&lt;&gt;"",J340&gt;=16,J340&lt;=25),CRFs!$C$6,"")</f>
        <v/>
      </c>
      <c r="T340" s="63" t="str">
        <f>IF(AND(J340&lt;&gt;"",J340&gt;=21),CRFs!$C$7,"")</f>
        <v/>
      </c>
      <c r="U340" s="63" t="str">
        <f>IF(AND(J340&lt;&gt;"",J340&gt;25),CRFs!$C$8,"")</f>
        <v/>
      </c>
      <c r="V340" s="63" t="str">
        <f>IF($N340="Yes",CRFs!$C$9,"")</f>
        <v/>
      </c>
      <c r="W340" s="63" t="str">
        <f>IF($O340="Yes",CRFs!$C$10,"")</f>
        <v/>
      </c>
      <c r="X340" s="63" t="s">
        <v>37</v>
      </c>
      <c r="Y340" s="63" t="str">
        <f>IFERROR(INDEX($P340:$W340,_xlfn.AGGREGATE(15,6,(COLUMN($P340:$W340)-COLUMN($P340)+1)/($P340:$W340&lt;&gt;""),COLUMNS($Y340:Y340))),"")</f>
        <v/>
      </c>
      <c r="Z340" s="63" t="str">
        <f>IFERROR(INDEX($P340:$W340,_xlfn.AGGREGATE(15,6,(COLUMN($P340:$W340)-COLUMN($P340)+1)/($P340:$W340&lt;&gt;""),COLUMNS($Y340:Z340))),"")</f>
        <v/>
      </c>
      <c r="AA340" s="63" t="str">
        <f>IFERROR(INDEX($P340:$W340,_xlfn.AGGREGATE(15,6,(COLUMN($P340:$W340)-COLUMN($P340)+1)/($P340:$W340&lt;&gt;""),COLUMNS($Y340:AA340))),"")</f>
        <v/>
      </c>
      <c r="AB340" s="63" t="str">
        <f>IFERROR(INDEX($P340:$W340,_xlfn.AGGREGATE(15,6,(COLUMN($P340:$W340)-COLUMN($P340)+1)/($P340:$W340&lt;&gt;""),COLUMNS($Y340:AB340))),"")</f>
        <v/>
      </c>
      <c r="AC340" s="86" t="s">
        <v>37</v>
      </c>
      <c r="AD340" s="67">
        <f>IFERROR(IF(LEFT(AE340,4)*1&lt;2022,VLOOKUP(AC340,CRFs!$C$3:$D$10,2,FALSE),IF(LEFT(AE340,4)*1&gt;=2022,VLOOKUP(AC340,CRFs!$C$3:$J$10,2+MATCH(AE340,CRFs!$E$2:$J$2,0),FALSE))),0)</f>
        <v>0</v>
      </c>
      <c r="AE340" s="66" t="str">
        <f t="shared" si="77"/>
        <v/>
      </c>
      <c r="AF340" s="66" t="str">
        <f t="shared" si="78"/>
        <v/>
      </c>
      <c r="AG340" s="68">
        <f t="shared" si="79"/>
        <v>0</v>
      </c>
      <c r="AH340" s="119" t="str">
        <f t="shared" si="80"/>
        <v/>
      </c>
      <c r="AI340" s="74"/>
    </row>
    <row r="341" spans="2:35" ht="16.2" hidden="1" customHeight="1" x14ac:dyDescent="0.25">
      <c r="B341" s="85" t="s">
        <v>417</v>
      </c>
      <c r="C341" s="87"/>
      <c r="D341" s="88"/>
      <c r="E341" s="87"/>
      <c r="F341" s="86" t="s">
        <v>37</v>
      </c>
      <c r="G341" s="86" t="s">
        <v>37</v>
      </c>
      <c r="H341" s="86" t="s">
        <v>37</v>
      </c>
      <c r="I341" s="66" t="str">
        <f t="shared" si="70"/>
        <v/>
      </c>
      <c r="J341" s="66" t="str">
        <f t="shared" si="71"/>
        <v/>
      </c>
      <c r="K341" s="66" t="str">
        <f t="shared" si="72"/>
        <v/>
      </c>
      <c r="L341" s="66" t="str">
        <f t="shared" si="73"/>
        <v/>
      </c>
      <c r="M341" s="66" t="str">
        <f t="shared" si="74"/>
        <v/>
      </c>
      <c r="N341" s="66" t="str">
        <f t="shared" si="75"/>
        <v>Insufficient Information</v>
      </c>
      <c r="O341" s="66" t="str">
        <f t="shared" si="76"/>
        <v>Insufficient Information</v>
      </c>
      <c r="P341" s="63" t="str">
        <f>IF(AND(J341&lt;&gt;"",J341&lt;=10),CRFs!$C$3,"")</f>
        <v/>
      </c>
      <c r="Q341" s="63" t="str">
        <f>IF(AND(J341&lt;&gt;"",J341&gt;=6,J341&lt;=15),CRFs!$C$4,"")</f>
        <v/>
      </c>
      <c r="R341" s="63" t="str">
        <f>IF(AND(J341&lt;&gt;"",J341&gt;=11,J341&lt;=20),CRFs!$C$5,"")</f>
        <v/>
      </c>
      <c r="S341" s="63" t="str">
        <f>IF(AND(J341&lt;&gt;"",J341&gt;=16,J341&lt;=25),CRFs!$C$6,"")</f>
        <v/>
      </c>
      <c r="T341" s="63" t="str">
        <f>IF(AND(J341&lt;&gt;"",J341&gt;=21),CRFs!$C$7,"")</f>
        <v/>
      </c>
      <c r="U341" s="63" t="str">
        <f>IF(AND(J341&lt;&gt;"",J341&gt;25),CRFs!$C$8,"")</f>
        <v/>
      </c>
      <c r="V341" s="63" t="str">
        <f>IF($N341="Yes",CRFs!$C$9,"")</f>
        <v/>
      </c>
      <c r="W341" s="63" t="str">
        <f>IF($O341="Yes",CRFs!$C$10,"")</f>
        <v/>
      </c>
      <c r="X341" s="63" t="s">
        <v>37</v>
      </c>
      <c r="Y341" s="63" t="str">
        <f>IFERROR(INDEX($P341:$W341,_xlfn.AGGREGATE(15,6,(COLUMN($P341:$W341)-COLUMN($P341)+1)/($P341:$W341&lt;&gt;""),COLUMNS($Y341:Y341))),"")</f>
        <v/>
      </c>
      <c r="Z341" s="63" t="str">
        <f>IFERROR(INDEX($P341:$W341,_xlfn.AGGREGATE(15,6,(COLUMN($P341:$W341)-COLUMN($P341)+1)/($P341:$W341&lt;&gt;""),COLUMNS($Y341:Z341))),"")</f>
        <v/>
      </c>
      <c r="AA341" s="63" t="str">
        <f>IFERROR(INDEX($P341:$W341,_xlfn.AGGREGATE(15,6,(COLUMN($P341:$W341)-COLUMN($P341)+1)/($P341:$W341&lt;&gt;""),COLUMNS($Y341:AA341))),"")</f>
        <v/>
      </c>
      <c r="AB341" s="63" t="str">
        <f>IFERROR(INDEX($P341:$W341,_xlfn.AGGREGATE(15,6,(COLUMN($P341:$W341)-COLUMN($P341)+1)/($P341:$W341&lt;&gt;""),COLUMNS($Y341:AB341))),"")</f>
        <v/>
      </c>
      <c r="AC341" s="86" t="s">
        <v>37</v>
      </c>
      <c r="AD341" s="67">
        <f>IFERROR(IF(LEFT(AE341,4)*1&lt;2022,VLOOKUP(AC341,CRFs!$C$3:$D$10,2,FALSE),IF(LEFT(AE341,4)*1&gt;=2022,VLOOKUP(AC341,CRFs!$C$3:$J$10,2+MATCH(AE341,CRFs!$E$2:$J$2,0),FALSE))),0)</f>
        <v>0</v>
      </c>
      <c r="AE341" s="66" t="str">
        <f t="shared" si="77"/>
        <v/>
      </c>
      <c r="AF341" s="66" t="str">
        <f t="shared" si="78"/>
        <v/>
      </c>
      <c r="AG341" s="68">
        <f t="shared" si="79"/>
        <v>0</v>
      </c>
      <c r="AH341" s="119" t="str">
        <f t="shared" si="80"/>
        <v/>
      </c>
      <c r="AI341" s="74"/>
    </row>
    <row r="342" spans="2:35" ht="16.2" hidden="1" customHeight="1" x14ac:dyDescent="0.25">
      <c r="B342" s="85" t="s">
        <v>418</v>
      </c>
      <c r="C342" s="87"/>
      <c r="D342" s="88"/>
      <c r="E342" s="87"/>
      <c r="F342" s="86" t="s">
        <v>37</v>
      </c>
      <c r="G342" s="86" t="s">
        <v>37</v>
      </c>
      <c r="H342" s="86" t="s">
        <v>37</v>
      </c>
      <c r="I342" s="66" t="str">
        <f t="shared" si="70"/>
        <v/>
      </c>
      <c r="J342" s="66" t="str">
        <f t="shared" si="71"/>
        <v/>
      </c>
      <c r="K342" s="66" t="str">
        <f t="shared" si="72"/>
        <v/>
      </c>
      <c r="L342" s="66" t="str">
        <f t="shared" si="73"/>
        <v/>
      </c>
      <c r="M342" s="66" t="str">
        <f t="shared" si="74"/>
        <v/>
      </c>
      <c r="N342" s="66" t="str">
        <f t="shared" si="75"/>
        <v>Insufficient Information</v>
      </c>
      <c r="O342" s="66" t="str">
        <f t="shared" si="76"/>
        <v>Insufficient Information</v>
      </c>
      <c r="P342" s="63" t="str">
        <f>IF(AND(J342&lt;&gt;"",J342&lt;=10),CRFs!$C$3,"")</f>
        <v/>
      </c>
      <c r="Q342" s="63" t="str">
        <f>IF(AND(J342&lt;&gt;"",J342&gt;=6,J342&lt;=15),CRFs!$C$4,"")</f>
        <v/>
      </c>
      <c r="R342" s="63" t="str">
        <f>IF(AND(J342&lt;&gt;"",J342&gt;=11,J342&lt;=20),CRFs!$C$5,"")</f>
        <v/>
      </c>
      <c r="S342" s="63" t="str">
        <f>IF(AND(J342&lt;&gt;"",J342&gt;=16,J342&lt;=25),CRFs!$C$6,"")</f>
        <v/>
      </c>
      <c r="T342" s="63" t="str">
        <f>IF(AND(J342&lt;&gt;"",J342&gt;=21),CRFs!$C$7,"")</f>
        <v/>
      </c>
      <c r="U342" s="63" t="str">
        <f>IF(AND(J342&lt;&gt;"",J342&gt;25),CRFs!$C$8,"")</f>
        <v/>
      </c>
      <c r="V342" s="63" t="str">
        <f>IF($N342="Yes",CRFs!$C$9,"")</f>
        <v/>
      </c>
      <c r="W342" s="63" t="str">
        <f>IF($O342="Yes",CRFs!$C$10,"")</f>
        <v/>
      </c>
      <c r="X342" s="63" t="s">
        <v>37</v>
      </c>
      <c r="Y342" s="63" t="str">
        <f>IFERROR(INDEX($P342:$W342,_xlfn.AGGREGATE(15,6,(COLUMN($P342:$W342)-COLUMN($P342)+1)/($P342:$W342&lt;&gt;""),COLUMNS($Y342:Y342))),"")</f>
        <v/>
      </c>
      <c r="Z342" s="63" t="str">
        <f>IFERROR(INDEX($P342:$W342,_xlfn.AGGREGATE(15,6,(COLUMN($P342:$W342)-COLUMN($P342)+1)/($P342:$W342&lt;&gt;""),COLUMNS($Y342:Z342))),"")</f>
        <v/>
      </c>
      <c r="AA342" s="63" t="str">
        <f>IFERROR(INDEX($P342:$W342,_xlfn.AGGREGATE(15,6,(COLUMN($P342:$W342)-COLUMN($P342)+1)/($P342:$W342&lt;&gt;""),COLUMNS($Y342:AA342))),"")</f>
        <v/>
      </c>
      <c r="AB342" s="63" t="str">
        <f>IFERROR(INDEX($P342:$W342,_xlfn.AGGREGATE(15,6,(COLUMN($P342:$W342)-COLUMN($P342)+1)/($P342:$W342&lt;&gt;""),COLUMNS($Y342:AB342))),"")</f>
        <v/>
      </c>
      <c r="AC342" s="86" t="s">
        <v>37</v>
      </c>
      <c r="AD342" s="67">
        <f>IFERROR(IF(LEFT(AE342,4)*1&lt;2022,VLOOKUP(AC342,CRFs!$C$3:$D$10,2,FALSE),IF(LEFT(AE342,4)*1&gt;=2022,VLOOKUP(AC342,CRFs!$C$3:$J$10,2+MATCH(AE342,CRFs!$E$2:$J$2,0),FALSE))),0)</f>
        <v>0</v>
      </c>
      <c r="AE342" s="66" t="str">
        <f t="shared" si="77"/>
        <v/>
      </c>
      <c r="AF342" s="66" t="str">
        <f t="shared" si="78"/>
        <v/>
      </c>
      <c r="AG342" s="68">
        <f t="shared" si="79"/>
        <v>0</v>
      </c>
      <c r="AH342" s="119" t="str">
        <f t="shared" si="80"/>
        <v/>
      </c>
      <c r="AI342" s="74"/>
    </row>
    <row r="343" spans="2:35" ht="16.2" hidden="1" customHeight="1" x14ac:dyDescent="0.25">
      <c r="B343" s="85" t="s">
        <v>419</v>
      </c>
      <c r="C343" s="87"/>
      <c r="D343" s="88"/>
      <c r="E343" s="87"/>
      <c r="F343" s="86" t="s">
        <v>37</v>
      </c>
      <c r="G343" s="86" t="s">
        <v>37</v>
      </c>
      <c r="H343" s="86" t="s">
        <v>37</v>
      </c>
      <c r="I343" s="66" t="str">
        <f t="shared" si="70"/>
        <v/>
      </c>
      <c r="J343" s="66" t="str">
        <f t="shared" si="71"/>
        <v/>
      </c>
      <c r="K343" s="66" t="str">
        <f t="shared" si="72"/>
        <v/>
      </c>
      <c r="L343" s="66" t="str">
        <f t="shared" si="73"/>
        <v/>
      </c>
      <c r="M343" s="66" t="str">
        <f t="shared" si="74"/>
        <v/>
      </c>
      <c r="N343" s="66" t="str">
        <f t="shared" si="75"/>
        <v>Insufficient Information</v>
      </c>
      <c r="O343" s="66" t="str">
        <f t="shared" si="76"/>
        <v>Insufficient Information</v>
      </c>
      <c r="P343" s="63" t="str">
        <f>IF(AND(J343&lt;&gt;"",J343&lt;=10),CRFs!$C$3,"")</f>
        <v/>
      </c>
      <c r="Q343" s="63" t="str">
        <f>IF(AND(J343&lt;&gt;"",J343&gt;=6,J343&lt;=15),CRFs!$C$4,"")</f>
        <v/>
      </c>
      <c r="R343" s="63" t="str">
        <f>IF(AND(J343&lt;&gt;"",J343&gt;=11,J343&lt;=20),CRFs!$C$5,"")</f>
        <v/>
      </c>
      <c r="S343" s="63" t="str">
        <f>IF(AND(J343&lt;&gt;"",J343&gt;=16,J343&lt;=25),CRFs!$C$6,"")</f>
        <v/>
      </c>
      <c r="T343" s="63" t="str">
        <f>IF(AND(J343&lt;&gt;"",J343&gt;=21),CRFs!$C$7,"")</f>
        <v/>
      </c>
      <c r="U343" s="63" t="str">
        <f>IF(AND(J343&lt;&gt;"",J343&gt;25),CRFs!$C$8,"")</f>
        <v/>
      </c>
      <c r="V343" s="63" t="str">
        <f>IF($N343="Yes",CRFs!$C$9,"")</f>
        <v/>
      </c>
      <c r="W343" s="63" t="str">
        <f>IF($O343="Yes",CRFs!$C$10,"")</f>
        <v/>
      </c>
      <c r="X343" s="63" t="s">
        <v>37</v>
      </c>
      <c r="Y343" s="63" t="str">
        <f>IFERROR(INDEX($P343:$W343,_xlfn.AGGREGATE(15,6,(COLUMN($P343:$W343)-COLUMN($P343)+1)/($P343:$W343&lt;&gt;""),COLUMNS($Y343:Y343))),"")</f>
        <v/>
      </c>
      <c r="Z343" s="63" t="str">
        <f>IFERROR(INDEX($P343:$W343,_xlfn.AGGREGATE(15,6,(COLUMN($P343:$W343)-COLUMN($P343)+1)/($P343:$W343&lt;&gt;""),COLUMNS($Y343:Z343))),"")</f>
        <v/>
      </c>
      <c r="AA343" s="63" t="str">
        <f>IFERROR(INDEX($P343:$W343,_xlfn.AGGREGATE(15,6,(COLUMN($P343:$W343)-COLUMN($P343)+1)/($P343:$W343&lt;&gt;""),COLUMNS($Y343:AA343))),"")</f>
        <v/>
      </c>
      <c r="AB343" s="63" t="str">
        <f>IFERROR(INDEX($P343:$W343,_xlfn.AGGREGATE(15,6,(COLUMN($P343:$W343)-COLUMN($P343)+1)/($P343:$W343&lt;&gt;""),COLUMNS($Y343:AB343))),"")</f>
        <v/>
      </c>
      <c r="AC343" s="86" t="s">
        <v>37</v>
      </c>
      <c r="AD343" s="67">
        <f>IFERROR(IF(LEFT(AE343,4)*1&lt;2022,VLOOKUP(AC343,CRFs!$C$3:$D$10,2,FALSE),IF(LEFT(AE343,4)*1&gt;=2022,VLOOKUP(AC343,CRFs!$C$3:$J$10,2+MATCH(AE343,CRFs!$E$2:$J$2,0),FALSE))),0)</f>
        <v>0</v>
      </c>
      <c r="AE343" s="66" t="str">
        <f t="shared" si="77"/>
        <v/>
      </c>
      <c r="AF343" s="66" t="str">
        <f t="shared" si="78"/>
        <v/>
      </c>
      <c r="AG343" s="68">
        <f t="shared" si="79"/>
        <v>0</v>
      </c>
      <c r="AH343" s="119" t="str">
        <f t="shared" si="80"/>
        <v/>
      </c>
      <c r="AI343" s="74"/>
    </row>
    <row r="344" spans="2:35" ht="16.2" hidden="1" customHeight="1" x14ac:dyDescent="0.25">
      <c r="B344" s="85" t="s">
        <v>420</v>
      </c>
      <c r="C344" s="87"/>
      <c r="D344" s="88"/>
      <c r="E344" s="87"/>
      <c r="F344" s="86" t="s">
        <v>37</v>
      </c>
      <c r="G344" s="86" t="s">
        <v>37</v>
      </c>
      <c r="H344" s="86" t="s">
        <v>37</v>
      </c>
      <c r="I344" s="66" t="str">
        <f t="shared" si="70"/>
        <v/>
      </c>
      <c r="J344" s="66" t="str">
        <f t="shared" si="71"/>
        <v/>
      </c>
      <c r="K344" s="66" t="str">
        <f t="shared" si="72"/>
        <v/>
      </c>
      <c r="L344" s="66" t="str">
        <f t="shared" si="73"/>
        <v/>
      </c>
      <c r="M344" s="66" t="str">
        <f t="shared" si="74"/>
        <v/>
      </c>
      <c r="N344" s="66" t="str">
        <f t="shared" si="75"/>
        <v>Insufficient Information</v>
      </c>
      <c r="O344" s="66" t="str">
        <f t="shared" si="76"/>
        <v>Insufficient Information</v>
      </c>
      <c r="P344" s="63" t="str">
        <f>IF(AND(J344&lt;&gt;"",J344&lt;=10),CRFs!$C$3,"")</f>
        <v/>
      </c>
      <c r="Q344" s="63" t="str">
        <f>IF(AND(J344&lt;&gt;"",J344&gt;=6,J344&lt;=15),CRFs!$C$4,"")</f>
        <v/>
      </c>
      <c r="R344" s="63" t="str">
        <f>IF(AND(J344&lt;&gt;"",J344&gt;=11,J344&lt;=20),CRFs!$C$5,"")</f>
        <v/>
      </c>
      <c r="S344" s="63" t="str">
        <f>IF(AND(J344&lt;&gt;"",J344&gt;=16,J344&lt;=25),CRFs!$C$6,"")</f>
        <v/>
      </c>
      <c r="T344" s="63" t="str">
        <f>IF(AND(J344&lt;&gt;"",J344&gt;=21),CRFs!$C$7,"")</f>
        <v/>
      </c>
      <c r="U344" s="63" t="str">
        <f>IF(AND(J344&lt;&gt;"",J344&gt;25),CRFs!$C$8,"")</f>
        <v/>
      </c>
      <c r="V344" s="63" t="str">
        <f>IF($N344="Yes",CRFs!$C$9,"")</f>
        <v/>
      </c>
      <c r="W344" s="63" t="str">
        <f>IF($O344="Yes",CRFs!$C$10,"")</f>
        <v/>
      </c>
      <c r="X344" s="63" t="s">
        <v>37</v>
      </c>
      <c r="Y344" s="63" t="str">
        <f>IFERROR(INDEX($P344:$W344,_xlfn.AGGREGATE(15,6,(COLUMN($P344:$W344)-COLUMN($P344)+1)/($P344:$W344&lt;&gt;""),COLUMNS($Y344:Y344))),"")</f>
        <v/>
      </c>
      <c r="Z344" s="63" t="str">
        <f>IFERROR(INDEX($P344:$W344,_xlfn.AGGREGATE(15,6,(COLUMN($P344:$W344)-COLUMN($P344)+1)/($P344:$W344&lt;&gt;""),COLUMNS($Y344:Z344))),"")</f>
        <v/>
      </c>
      <c r="AA344" s="63" t="str">
        <f>IFERROR(INDEX($P344:$W344,_xlfn.AGGREGATE(15,6,(COLUMN($P344:$W344)-COLUMN($P344)+1)/($P344:$W344&lt;&gt;""),COLUMNS($Y344:AA344))),"")</f>
        <v/>
      </c>
      <c r="AB344" s="63" t="str">
        <f>IFERROR(INDEX($P344:$W344,_xlfn.AGGREGATE(15,6,(COLUMN($P344:$W344)-COLUMN($P344)+1)/($P344:$W344&lt;&gt;""),COLUMNS($Y344:AB344))),"")</f>
        <v/>
      </c>
      <c r="AC344" s="86" t="s">
        <v>37</v>
      </c>
      <c r="AD344" s="67">
        <f>IFERROR(IF(LEFT(AE344,4)*1&lt;2022,VLOOKUP(AC344,CRFs!$C$3:$D$10,2,FALSE),IF(LEFT(AE344,4)*1&gt;=2022,VLOOKUP(AC344,CRFs!$C$3:$J$10,2+MATCH(AE344,CRFs!$E$2:$J$2,0),FALSE))),0)</f>
        <v>0</v>
      </c>
      <c r="AE344" s="66" t="str">
        <f t="shared" si="77"/>
        <v/>
      </c>
      <c r="AF344" s="66" t="str">
        <f t="shared" si="78"/>
        <v/>
      </c>
      <c r="AG344" s="68">
        <f t="shared" si="79"/>
        <v>0</v>
      </c>
      <c r="AH344" s="119" t="str">
        <f t="shared" si="80"/>
        <v/>
      </c>
      <c r="AI344" s="74"/>
    </row>
    <row r="345" spans="2:35" ht="16.2" hidden="1" customHeight="1" x14ac:dyDescent="0.25">
      <c r="B345" s="85" t="s">
        <v>421</v>
      </c>
      <c r="C345" s="87"/>
      <c r="D345" s="88"/>
      <c r="E345" s="87"/>
      <c r="F345" s="86" t="s">
        <v>37</v>
      </c>
      <c r="G345" s="86" t="s">
        <v>37</v>
      </c>
      <c r="H345" s="86" t="s">
        <v>37</v>
      </c>
      <c r="I345" s="66" t="str">
        <f t="shared" si="70"/>
        <v/>
      </c>
      <c r="J345" s="66" t="str">
        <f t="shared" si="71"/>
        <v/>
      </c>
      <c r="K345" s="66" t="str">
        <f t="shared" si="72"/>
        <v/>
      </c>
      <c r="L345" s="66" t="str">
        <f t="shared" si="73"/>
        <v/>
      </c>
      <c r="M345" s="66" t="str">
        <f t="shared" si="74"/>
        <v/>
      </c>
      <c r="N345" s="66" t="str">
        <f t="shared" si="75"/>
        <v>Insufficient Information</v>
      </c>
      <c r="O345" s="66" t="str">
        <f t="shared" si="76"/>
        <v>Insufficient Information</v>
      </c>
      <c r="P345" s="63" t="str">
        <f>IF(AND(J345&lt;&gt;"",J345&lt;=10),CRFs!$C$3,"")</f>
        <v/>
      </c>
      <c r="Q345" s="63" t="str">
        <f>IF(AND(J345&lt;&gt;"",J345&gt;=6,J345&lt;=15),CRFs!$C$4,"")</f>
        <v/>
      </c>
      <c r="R345" s="63" t="str">
        <f>IF(AND(J345&lt;&gt;"",J345&gt;=11,J345&lt;=20),CRFs!$C$5,"")</f>
        <v/>
      </c>
      <c r="S345" s="63" t="str">
        <f>IF(AND(J345&lt;&gt;"",J345&gt;=16,J345&lt;=25),CRFs!$C$6,"")</f>
        <v/>
      </c>
      <c r="T345" s="63" t="str">
        <f>IF(AND(J345&lt;&gt;"",J345&gt;=21),CRFs!$C$7,"")</f>
        <v/>
      </c>
      <c r="U345" s="63" t="str">
        <f>IF(AND(J345&lt;&gt;"",J345&gt;25),CRFs!$C$8,"")</f>
        <v/>
      </c>
      <c r="V345" s="63" t="str">
        <f>IF($N345="Yes",CRFs!$C$9,"")</f>
        <v/>
      </c>
      <c r="W345" s="63" t="str">
        <f>IF($O345="Yes",CRFs!$C$10,"")</f>
        <v/>
      </c>
      <c r="X345" s="63" t="s">
        <v>37</v>
      </c>
      <c r="Y345" s="63" t="str">
        <f>IFERROR(INDEX($P345:$W345,_xlfn.AGGREGATE(15,6,(COLUMN($P345:$W345)-COLUMN($P345)+1)/($P345:$W345&lt;&gt;""),COLUMNS($Y345:Y345))),"")</f>
        <v/>
      </c>
      <c r="Z345" s="63" t="str">
        <f>IFERROR(INDEX($P345:$W345,_xlfn.AGGREGATE(15,6,(COLUMN($P345:$W345)-COLUMN($P345)+1)/($P345:$W345&lt;&gt;""),COLUMNS($Y345:Z345))),"")</f>
        <v/>
      </c>
      <c r="AA345" s="63" t="str">
        <f>IFERROR(INDEX($P345:$W345,_xlfn.AGGREGATE(15,6,(COLUMN($P345:$W345)-COLUMN($P345)+1)/($P345:$W345&lt;&gt;""),COLUMNS($Y345:AA345))),"")</f>
        <v/>
      </c>
      <c r="AB345" s="63" t="str">
        <f>IFERROR(INDEX($P345:$W345,_xlfn.AGGREGATE(15,6,(COLUMN($P345:$W345)-COLUMN($P345)+1)/($P345:$W345&lt;&gt;""),COLUMNS($Y345:AB345))),"")</f>
        <v/>
      </c>
      <c r="AC345" s="86" t="s">
        <v>37</v>
      </c>
      <c r="AD345" s="67">
        <f>IFERROR(IF(LEFT(AE345,4)*1&lt;2022,VLOOKUP(AC345,CRFs!$C$3:$D$10,2,FALSE),IF(LEFT(AE345,4)*1&gt;=2022,VLOOKUP(AC345,CRFs!$C$3:$J$10,2+MATCH(AE345,CRFs!$E$2:$J$2,0),FALSE))),0)</f>
        <v>0</v>
      </c>
      <c r="AE345" s="66" t="str">
        <f t="shared" si="77"/>
        <v/>
      </c>
      <c r="AF345" s="66" t="str">
        <f t="shared" si="78"/>
        <v/>
      </c>
      <c r="AG345" s="68">
        <f t="shared" si="79"/>
        <v>0</v>
      </c>
      <c r="AH345" s="119" t="str">
        <f t="shared" si="80"/>
        <v/>
      </c>
      <c r="AI345" s="74"/>
    </row>
    <row r="346" spans="2:35" ht="16.2" hidden="1" customHeight="1" x14ac:dyDescent="0.25">
      <c r="B346" s="85" t="s">
        <v>422</v>
      </c>
      <c r="C346" s="87"/>
      <c r="D346" s="88"/>
      <c r="E346" s="87"/>
      <c r="F346" s="86" t="s">
        <v>37</v>
      </c>
      <c r="G346" s="86" t="s">
        <v>37</v>
      </c>
      <c r="H346" s="86" t="s">
        <v>37</v>
      </c>
      <c r="I346" s="66" t="str">
        <f t="shared" si="70"/>
        <v/>
      </c>
      <c r="J346" s="66" t="str">
        <f t="shared" si="71"/>
        <v/>
      </c>
      <c r="K346" s="66" t="str">
        <f t="shared" si="72"/>
        <v/>
      </c>
      <c r="L346" s="66" t="str">
        <f t="shared" si="73"/>
        <v/>
      </c>
      <c r="M346" s="66" t="str">
        <f t="shared" si="74"/>
        <v/>
      </c>
      <c r="N346" s="66" t="str">
        <f t="shared" si="75"/>
        <v>Insufficient Information</v>
      </c>
      <c r="O346" s="66" t="str">
        <f t="shared" si="76"/>
        <v>Insufficient Information</v>
      </c>
      <c r="P346" s="63" t="str">
        <f>IF(AND(J346&lt;&gt;"",J346&lt;=10),CRFs!$C$3,"")</f>
        <v/>
      </c>
      <c r="Q346" s="63" t="str">
        <f>IF(AND(J346&lt;&gt;"",J346&gt;=6,J346&lt;=15),CRFs!$C$4,"")</f>
        <v/>
      </c>
      <c r="R346" s="63" t="str">
        <f>IF(AND(J346&lt;&gt;"",J346&gt;=11,J346&lt;=20),CRFs!$C$5,"")</f>
        <v/>
      </c>
      <c r="S346" s="63" t="str">
        <f>IF(AND(J346&lt;&gt;"",J346&gt;=16,J346&lt;=25),CRFs!$C$6,"")</f>
        <v/>
      </c>
      <c r="T346" s="63" t="str">
        <f>IF(AND(J346&lt;&gt;"",J346&gt;=21),CRFs!$C$7,"")</f>
        <v/>
      </c>
      <c r="U346" s="63" t="str">
        <f>IF(AND(J346&lt;&gt;"",J346&gt;25),CRFs!$C$8,"")</f>
        <v/>
      </c>
      <c r="V346" s="63" t="str">
        <f>IF($N346="Yes",CRFs!$C$9,"")</f>
        <v/>
      </c>
      <c r="W346" s="63" t="str">
        <f>IF($O346="Yes",CRFs!$C$10,"")</f>
        <v/>
      </c>
      <c r="X346" s="63" t="s">
        <v>37</v>
      </c>
      <c r="Y346" s="63" t="str">
        <f>IFERROR(INDEX($P346:$W346,_xlfn.AGGREGATE(15,6,(COLUMN($P346:$W346)-COLUMN($P346)+1)/($P346:$W346&lt;&gt;""),COLUMNS($Y346:Y346))),"")</f>
        <v/>
      </c>
      <c r="Z346" s="63" t="str">
        <f>IFERROR(INDEX($P346:$W346,_xlfn.AGGREGATE(15,6,(COLUMN($P346:$W346)-COLUMN($P346)+1)/($P346:$W346&lt;&gt;""),COLUMNS($Y346:Z346))),"")</f>
        <v/>
      </c>
      <c r="AA346" s="63" t="str">
        <f>IFERROR(INDEX($P346:$W346,_xlfn.AGGREGATE(15,6,(COLUMN($P346:$W346)-COLUMN($P346)+1)/($P346:$W346&lt;&gt;""),COLUMNS($Y346:AA346))),"")</f>
        <v/>
      </c>
      <c r="AB346" s="63" t="str">
        <f>IFERROR(INDEX($P346:$W346,_xlfn.AGGREGATE(15,6,(COLUMN($P346:$W346)-COLUMN($P346)+1)/($P346:$W346&lt;&gt;""),COLUMNS($Y346:AB346))),"")</f>
        <v/>
      </c>
      <c r="AC346" s="86" t="s">
        <v>37</v>
      </c>
      <c r="AD346" s="67">
        <f>IFERROR(IF(LEFT(AE346,4)*1&lt;2022,VLOOKUP(AC346,CRFs!$C$3:$D$10,2,FALSE),IF(LEFT(AE346,4)*1&gt;=2022,VLOOKUP(AC346,CRFs!$C$3:$J$10,2+MATCH(AE346,CRFs!$E$2:$J$2,0),FALSE))),0)</f>
        <v>0</v>
      </c>
      <c r="AE346" s="66" t="str">
        <f t="shared" si="77"/>
        <v/>
      </c>
      <c r="AF346" s="66" t="str">
        <f t="shared" si="78"/>
        <v/>
      </c>
      <c r="AG346" s="68">
        <f t="shared" si="79"/>
        <v>0</v>
      </c>
      <c r="AH346" s="119" t="str">
        <f t="shared" si="80"/>
        <v/>
      </c>
      <c r="AI346" s="74"/>
    </row>
    <row r="347" spans="2:35" ht="16.2" hidden="1" customHeight="1" x14ac:dyDescent="0.25">
      <c r="B347" s="85" t="s">
        <v>423</v>
      </c>
      <c r="C347" s="87"/>
      <c r="D347" s="88"/>
      <c r="E347" s="87"/>
      <c r="F347" s="86" t="s">
        <v>37</v>
      </c>
      <c r="G347" s="86" t="s">
        <v>37</v>
      </c>
      <c r="H347" s="86" t="s">
        <v>37</v>
      </c>
      <c r="I347" s="66" t="str">
        <f t="shared" si="70"/>
        <v/>
      </c>
      <c r="J347" s="66" t="str">
        <f t="shared" si="71"/>
        <v/>
      </c>
      <c r="K347" s="66" t="str">
        <f t="shared" si="72"/>
        <v/>
      </c>
      <c r="L347" s="66" t="str">
        <f t="shared" si="73"/>
        <v/>
      </c>
      <c r="M347" s="66" t="str">
        <f t="shared" si="74"/>
        <v/>
      </c>
      <c r="N347" s="66" t="str">
        <f t="shared" si="75"/>
        <v>Insufficient Information</v>
      </c>
      <c r="O347" s="66" t="str">
        <f t="shared" si="76"/>
        <v>Insufficient Information</v>
      </c>
      <c r="P347" s="63" t="str">
        <f>IF(AND(J347&lt;&gt;"",J347&lt;=10),CRFs!$C$3,"")</f>
        <v/>
      </c>
      <c r="Q347" s="63" t="str">
        <f>IF(AND(J347&lt;&gt;"",J347&gt;=6,J347&lt;=15),CRFs!$C$4,"")</f>
        <v/>
      </c>
      <c r="R347" s="63" t="str">
        <f>IF(AND(J347&lt;&gt;"",J347&gt;=11,J347&lt;=20),CRFs!$C$5,"")</f>
        <v/>
      </c>
      <c r="S347" s="63" t="str">
        <f>IF(AND(J347&lt;&gt;"",J347&gt;=16,J347&lt;=25),CRFs!$C$6,"")</f>
        <v/>
      </c>
      <c r="T347" s="63" t="str">
        <f>IF(AND(J347&lt;&gt;"",J347&gt;=21),CRFs!$C$7,"")</f>
        <v/>
      </c>
      <c r="U347" s="63" t="str">
        <f>IF(AND(J347&lt;&gt;"",J347&gt;25),CRFs!$C$8,"")</f>
        <v/>
      </c>
      <c r="V347" s="63" t="str">
        <f>IF($N347="Yes",CRFs!$C$9,"")</f>
        <v/>
      </c>
      <c r="W347" s="63" t="str">
        <f>IF($O347="Yes",CRFs!$C$10,"")</f>
        <v/>
      </c>
      <c r="X347" s="63" t="s">
        <v>37</v>
      </c>
      <c r="Y347" s="63" t="str">
        <f>IFERROR(INDEX($P347:$W347,_xlfn.AGGREGATE(15,6,(COLUMN($P347:$W347)-COLUMN($P347)+1)/($P347:$W347&lt;&gt;""),COLUMNS($Y347:Y347))),"")</f>
        <v/>
      </c>
      <c r="Z347" s="63" t="str">
        <f>IFERROR(INDEX($P347:$W347,_xlfn.AGGREGATE(15,6,(COLUMN($P347:$W347)-COLUMN($P347)+1)/($P347:$W347&lt;&gt;""),COLUMNS($Y347:Z347))),"")</f>
        <v/>
      </c>
      <c r="AA347" s="63" t="str">
        <f>IFERROR(INDEX($P347:$W347,_xlfn.AGGREGATE(15,6,(COLUMN($P347:$W347)-COLUMN($P347)+1)/($P347:$W347&lt;&gt;""),COLUMNS($Y347:AA347))),"")</f>
        <v/>
      </c>
      <c r="AB347" s="63" t="str">
        <f>IFERROR(INDEX($P347:$W347,_xlfn.AGGREGATE(15,6,(COLUMN($P347:$W347)-COLUMN($P347)+1)/($P347:$W347&lt;&gt;""),COLUMNS($Y347:AB347))),"")</f>
        <v/>
      </c>
      <c r="AC347" s="86" t="s">
        <v>37</v>
      </c>
      <c r="AD347" s="67">
        <f>IFERROR(IF(LEFT(AE347,4)*1&lt;2022,VLOOKUP(AC347,CRFs!$C$3:$D$10,2,FALSE),IF(LEFT(AE347,4)*1&gt;=2022,VLOOKUP(AC347,CRFs!$C$3:$J$10,2+MATCH(AE347,CRFs!$E$2:$J$2,0),FALSE))),0)</f>
        <v>0</v>
      </c>
      <c r="AE347" s="66" t="str">
        <f t="shared" si="77"/>
        <v/>
      </c>
      <c r="AF347" s="66" t="str">
        <f t="shared" si="78"/>
        <v/>
      </c>
      <c r="AG347" s="68">
        <f t="shared" si="79"/>
        <v>0</v>
      </c>
      <c r="AH347" s="119" t="str">
        <f t="shared" si="80"/>
        <v/>
      </c>
      <c r="AI347" s="74"/>
    </row>
    <row r="348" spans="2:35" ht="16.2" hidden="1" customHeight="1" x14ac:dyDescent="0.25">
      <c r="B348" s="85" t="s">
        <v>424</v>
      </c>
      <c r="C348" s="87"/>
      <c r="D348" s="88"/>
      <c r="E348" s="87"/>
      <c r="F348" s="86" t="s">
        <v>37</v>
      </c>
      <c r="G348" s="86" t="s">
        <v>37</v>
      </c>
      <c r="H348" s="86" t="s">
        <v>37</v>
      </c>
      <c r="I348" s="66" t="str">
        <f t="shared" si="70"/>
        <v/>
      </c>
      <c r="J348" s="66" t="str">
        <f t="shared" si="71"/>
        <v/>
      </c>
      <c r="K348" s="66" t="str">
        <f t="shared" si="72"/>
        <v/>
      </c>
      <c r="L348" s="66" t="str">
        <f t="shared" si="73"/>
        <v/>
      </c>
      <c r="M348" s="66" t="str">
        <f t="shared" si="74"/>
        <v/>
      </c>
      <c r="N348" s="66" t="str">
        <f t="shared" si="75"/>
        <v>Insufficient Information</v>
      </c>
      <c r="O348" s="66" t="str">
        <f t="shared" si="76"/>
        <v>Insufficient Information</v>
      </c>
      <c r="P348" s="63" t="str">
        <f>IF(AND(J348&lt;&gt;"",J348&lt;=10),CRFs!$C$3,"")</f>
        <v/>
      </c>
      <c r="Q348" s="63" t="str">
        <f>IF(AND(J348&lt;&gt;"",J348&gt;=6,J348&lt;=15),CRFs!$C$4,"")</f>
        <v/>
      </c>
      <c r="R348" s="63" t="str">
        <f>IF(AND(J348&lt;&gt;"",J348&gt;=11,J348&lt;=20),CRFs!$C$5,"")</f>
        <v/>
      </c>
      <c r="S348" s="63" t="str">
        <f>IF(AND(J348&lt;&gt;"",J348&gt;=16,J348&lt;=25),CRFs!$C$6,"")</f>
        <v/>
      </c>
      <c r="T348" s="63" t="str">
        <f>IF(AND(J348&lt;&gt;"",J348&gt;=21),CRFs!$C$7,"")</f>
        <v/>
      </c>
      <c r="U348" s="63" t="str">
        <f>IF(AND(J348&lt;&gt;"",J348&gt;25),CRFs!$C$8,"")</f>
        <v/>
      </c>
      <c r="V348" s="63" t="str">
        <f>IF($N348="Yes",CRFs!$C$9,"")</f>
        <v/>
      </c>
      <c r="W348" s="63" t="str">
        <f>IF($O348="Yes",CRFs!$C$10,"")</f>
        <v/>
      </c>
      <c r="X348" s="63" t="s">
        <v>37</v>
      </c>
      <c r="Y348" s="63" t="str">
        <f>IFERROR(INDEX($P348:$W348,_xlfn.AGGREGATE(15,6,(COLUMN($P348:$W348)-COLUMN($P348)+1)/($P348:$W348&lt;&gt;""),COLUMNS($Y348:Y348))),"")</f>
        <v/>
      </c>
      <c r="Z348" s="63" t="str">
        <f>IFERROR(INDEX($P348:$W348,_xlfn.AGGREGATE(15,6,(COLUMN($P348:$W348)-COLUMN($P348)+1)/($P348:$W348&lt;&gt;""),COLUMNS($Y348:Z348))),"")</f>
        <v/>
      </c>
      <c r="AA348" s="63" t="str">
        <f>IFERROR(INDEX($P348:$W348,_xlfn.AGGREGATE(15,6,(COLUMN($P348:$W348)-COLUMN($P348)+1)/($P348:$W348&lt;&gt;""),COLUMNS($Y348:AA348))),"")</f>
        <v/>
      </c>
      <c r="AB348" s="63" t="str">
        <f>IFERROR(INDEX($P348:$W348,_xlfn.AGGREGATE(15,6,(COLUMN($P348:$W348)-COLUMN($P348)+1)/($P348:$W348&lt;&gt;""),COLUMNS($Y348:AB348))),"")</f>
        <v/>
      </c>
      <c r="AC348" s="86" t="s">
        <v>37</v>
      </c>
      <c r="AD348" s="67">
        <f>IFERROR(IF(LEFT(AE348,4)*1&lt;2022,VLOOKUP(AC348,CRFs!$C$3:$D$10,2,FALSE),IF(LEFT(AE348,4)*1&gt;=2022,VLOOKUP(AC348,CRFs!$C$3:$J$10,2+MATCH(AE348,CRFs!$E$2:$J$2,0),FALSE))),0)</f>
        <v>0</v>
      </c>
      <c r="AE348" s="66" t="str">
        <f t="shared" si="77"/>
        <v/>
      </c>
      <c r="AF348" s="66" t="str">
        <f t="shared" si="78"/>
        <v/>
      </c>
      <c r="AG348" s="68">
        <f t="shared" si="79"/>
        <v>0</v>
      </c>
      <c r="AH348" s="119" t="str">
        <f t="shared" si="80"/>
        <v/>
      </c>
      <c r="AI348" s="74"/>
    </row>
    <row r="349" spans="2:35" ht="16.2" hidden="1" customHeight="1" x14ac:dyDescent="0.25">
      <c r="B349" s="85" t="s">
        <v>425</v>
      </c>
      <c r="C349" s="87"/>
      <c r="D349" s="88"/>
      <c r="E349" s="87"/>
      <c r="F349" s="86" t="s">
        <v>37</v>
      </c>
      <c r="G349" s="86" t="s">
        <v>37</v>
      </c>
      <c r="H349" s="86" t="s">
        <v>37</v>
      </c>
      <c r="I349" s="66" t="str">
        <f t="shared" si="70"/>
        <v/>
      </c>
      <c r="J349" s="66" t="str">
        <f t="shared" si="71"/>
        <v/>
      </c>
      <c r="K349" s="66" t="str">
        <f t="shared" si="72"/>
        <v/>
      </c>
      <c r="L349" s="66" t="str">
        <f t="shared" si="73"/>
        <v/>
      </c>
      <c r="M349" s="66" t="str">
        <f t="shared" si="74"/>
        <v/>
      </c>
      <c r="N349" s="66" t="str">
        <f t="shared" si="75"/>
        <v>Insufficient Information</v>
      </c>
      <c r="O349" s="66" t="str">
        <f t="shared" si="76"/>
        <v>Insufficient Information</v>
      </c>
      <c r="P349" s="63" t="str">
        <f>IF(AND(J349&lt;&gt;"",J349&lt;=10),CRFs!$C$3,"")</f>
        <v/>
      </c>
      <c r="Q349" s="63" t="str">
        <f>IF(AND(J349&lt;&gt;"",J349&gt;=6,J349&lt;=15),CRFs!$C$4,"")</f>
        <v/>
      </c>
      <c r="R349" s="63" t="str">
        <f>IF(AND(J349&lt;&gt;"",J349&gt;=11,J349&lt;=20),CRFs!$C$5,"")</f>
        <v/>
      </c>
      <c r="S349" s="63" t="str">
        <f>IF(AND(J349&lt;&gt;"",J349&gt;=16,J349&lt;=25),CRFs!$C$6,"")</f>
        <v/>
      </c>
      <c r="T349" s="63" t="str">
        <f>IF(AND(J349&lt;&gt;"",J349&gt;=21),CRFs!$C$7,"")</f>
        <v/>
      </c>
      <c r="U349" s="63" t="str">
        <f>IF(AND(J349&lt;&gt;"",J349&gt;25),CRFs!$C$8,"")</f>
        <v/>
      </c>
      <c r="V349" s="63" t="str">
        <f>IF($N349="Yes",CRFs!$C$9,"")</f>
        <v/>
      </c>
      <c r="W349" s="63" t="str">
        <f>IF($O349="Yes",CRFs!$C$10,"")</f>
        <v/>
      </c>
      <c r="X349" s="63" t="s">
        <v>37</v>
      </c>
      <c r="Y349" s="63" t="str">
        <f>IFERROR(INDEX($P349:$W349,_xlfn.AGGREGATE(15,6,(COLUMN($P349:$W349)-COLUMN($P349)+1)/($P349:$W349&lt;&gt;""),COLUMNS($Y349:Y349))),"")</f>
        <v/>
      </c>
      <c r="Z349" s="63" t="str">
        <f>IFERROR(INDEX($P349:$W349,_xlfn.AGGREGATE(15,6,(COLUMN($P349:$W349)-COLUMN($P349)+1)/($P349:$W349&lt;&gt;""),COLUMNS($Y349:Z349))),"")</f>
        <v/>
      </c>
      <c r="AA349" s="63" t="str">
        <f>IFERROR(INDEX($P349:$W349,_xlfn.AGGREGATE(15,6,(COLUMN($P349:$W349)-COLUMN($P349)+1)/($P349:$W349&lt;&gt;""),COLUMNS($Y349:AA349))),"")</f>
        <v/>
      </c>
      <c r="AB349" s="63" t="str">
        <f>IFERROR(INDEX($P349:$W349,_xlfn.AGGREGATE(15,6,(COLUMN($P349:$W349)-COLUMN($P349)+1)/($P349:$W349&lt;&gt;""),COLUMNS($Y349:AB349))),"")</f>
        <v/>
      </c>
      <c r="AC349" s="86" t="s">
        <v>37</v>
      </c>
      <c r="AD349" s="67">
        <f>IFERROR(IF(LEFT(AE349,4)*1&lt;2022,VLOOKUP(AC349,CRFs!$C$3:$D$10,2,FALSE),IF(LEFT(AE349,4)*1&gt;=2022,VLOOKUP(AC349,CRFs!$C$3:$J$10,2+MATCH(AE349,CRFs!$E$2:$J$2,0),FALSE))),0)</f>
        <v>0</v>
      </c>
      <c r="AE349" s="66" t="str">
        <f t="shared" si="77"/>
        <v/>
      </c>
      <c r="AF349" s="66" t="str">
        <f t="shared" si="78"/>
        <v/>
      </c>
      <c r="AG349" s="68">
        <f t="shared" si="79"/>
        <v>0</v>
      </c>
      <c r="AH349" s="119" t="str">
        <f t="shared" si="80"/>
        <v/>
      </c>
      <c r="AI349" s="74"/>
    </row>
    <row r="350" spans="2:35" ht="16.2" hidden="1" customHeight="1" x14ac:dyDescent="0.25">
      <c r="B350" s="85" t="s">
        <v>426</v>
      </c>
      <c r="C350" s="87"/>
      <c r="D350" s="88"/>
      <c r="E350" s="87"/>
      <c r="F350" s="86" t="s">
        <v>37</v>
      </c>
      <c r="G350" s="86" t="s">
        <v>37</v>
      </c>
      <c r="H350" s="86" t="s">
        <v>37</v>
      </c>
      <c r="I350" s="66" t="str">
        <f t="shared" si="70"/>
        <v/>
      </c>
      <c r="J350" s="66" t="str">
        <f t="shared" si="71"/>
        <v/>
      </c>
      <c r="K350" s="66" t="str">
        <f t="shared" si="72"/>
        <v/>
      </c>
      <c r="L350" s="66" t="str">
        <f t="shared" si="73"/>
        <v/>
      </c>
      <c r="M350" s="66" t="str">
        <f t="shared" si="74"/>
        <v/>
      </c>
      <c r="N350" s="66" t="str">
        <f t="shared" si="75"/>
        <v>Insufficient Information</v>
      </c>
      <c r="O350" s="66" t="str">
        <f t="shared" si="76"/>
        <v>Insufficient Information</v>
      </c>
      <c r="P350" s="63" t="str">
        <f>IF(AND(J350&lt;&gt;"",J350&lt;=10),CRFs!$C$3,"")</f>
        <v/>
      </c>
      <c r="Q350" s="63" t="str">
        <f>IF(AND(J350&lt;&gt;"",J350&gt;=6,J350&lt;=15),CRFs!$C$4,"")</f>
        <v/>
      </c>
      <c r="R350" s="63" t="str">
        <f>IF(AND(J350&lt;&gt;"",J350&gt;=11,J350&lt;=20),CRFs!$C$5,"")</f>
        <v/>
      </c>
      <c r="S350" s="63" t="str">
        <f>IF(AND(J350&lt;&gt;"",J350&gt;=16,J350&lt;=25),CRFs!$C$6,"")</f>
        <v/>
      </c>
      <c r="T350" s="63" t="str">
        <f>IF(AND(J350&lt;&gt;"",J350&gt;=21),CRFs!$C$7,"")</f>
        <v/>
      </c>
      <c r="U350" s="63" t="str">
        <f>IF(AND(J350&lt;&gt;"",J350&gt;25),CRFs!$C$8,"")</f>
        <v/>
      </c>
      <c r="V350" s="63" t="str">
        <f>IF($N350="Yes",CRFs!$C$9,"")</f>
        <v/>
      </c>
      <c r="W350" s="63" t="str">
        <f>IF($O350="Yes",CRFs!$C$10,"")</f>
        <v/>
      </c>
      <c r="X350" s="63" t="s">
        <v>37</v>
      </c>
      <c r="Y350" s="63" t="str">
        <f>IFERROR(INDEX($P350:$W350,_xlfn.AGGREGATE(15,6,(COLUMN($P350:$W350)-COLUMN($P350)+1)/($P350:$W350&lt;&gt;""),COLUMNS($Y350:Y350))),"")</f>
        <v/>
      </c>
      <c r="Z350" s="63" t="str">
        <f>IFERROR(INDEX($P350:$W350,_xlfn.AGGREGATE(15,6,(COLUMN($P350:$W350)-COLUMN($P350)+1)/($P350:$W350&lt;&gt;""),COLUMNS($Y350:Z350))),"")</f>
        <v/>
      </c>
      <c r="AA350" s="63" t="str">
        <f>IFERROR(INDEX($P350:$W350,_xlfn.AGGREGATE(15,6,(COLUMN($P350:$W350)-COLUMN($P350)+1)/($P350:$W350&lt;&gt;""),COLUMNS($Y350:AA350))),"")</f>
        <v/>
      </c>
      <c r="AB350" s="63" t="str">
        <f>IFERROR(INDEX($P350:$W350,_xlfn.AGGREGATE(15,6,(COLUMN($P350:$W350)-COLUMN($P350)+1)/($P350:$W350&lt;&gt;""),COLUMNS($Y350:AB350))),"")</f>
        <v/>
      </c>
      <c r="AC350" s="86" t="s">
        <v>37</v>
      </c>
      <c r="AD350" s="67">
        <f>IFERROR(IF(LEFT(AE350,4)*1&lt;2022,VLOOKUP(AC350,CRFs!$C$3:$D$10,2,FALSE),IF(LEFT(AE350,4)*1&gt;=2022,VLOOKUP(AC350,CRFs!$C$3:$J$10,2+MATCH(AE350,CRFs!$E$2:$J$2,0),FALSE))),0)</f>
        <v>0</v>
      </c>
      <c r="AE350" s="66" t="str">
        <f t="shared" si="77"/>
        <v/>
      </c>
      <c r="AF350" s="66" t="str">
        <f t="shared" si="78"/>
        <v/>
      </c>
      <c r="AG350" s="68">
        <f t="shared" si="79"/>
        <v>0</v>
      </c>
      <c r="AH350" s="119" t="str">
        <f t="shared" si="80"/>
        <v/>
      </c>
      <c r="AI350" s="74"/>
    </row>
    <row r="351" spans="2:35" ht="16.2" hidden="1" customHeight="1" x14ac:dyDescent="0.25">
      <c r="B351" s="85" t="s">
        <v>427</v>
      </c>
      <c r="C351" s="87"/>
      <c r="D351" s="88"/>
      <c r="E351" s="87"/>
      <c r="F351" s="86" t="s">
        <v>37</v>
      </c>
      <c r="G351" s="86" t="s">
        <v>37</v>
      </c>
      <c r="H351" s="86" t="s">
        <v>37</v>
      </c>
      <c r="I351" s="66" t="str">
        <f t="shared" si="70"/>
        <v/>
      </c>
      <c r="J351" s="66" t="str">
        <f t="shared" si="71"/>
        <v/>
      </c>
      <c r="K351" s="66" t="str">
        <f t="shared" si="72"/>
        <v/>
      </c>
      <c r="L351" s="66" t="str">
        <f t="shared" si="73"/>
        <v/>
      </c>
      <c r="M351" s="66" t="str">
        <f t="shared" si="74"/>
        <v/>
      </c>
      <c r="N351" s="66" t="str">
        <f t="shared" si="75"/>
        <v>Insufficient Information</v>
      </c>
      <c r="O351" s="66" t="str">
        <f t="shared" si="76"/>
        <v>Insufficient Information</v>
      </c>
      <c r="P351" s="63" t="str">
        <f>IF(AND(J351&lt;&gt;"",J351&lt;=10),CRFs!$C$3,"")</f>
        <v/>
      </c>
      <c r="Q351" s="63" t="str">
        <f>IF(AND(J351&lt;&gt;"",J351&gt;=6,J351&lt;=15),CRFs!$C$4,"")</f>
        <v/>
      </c>
      <c r="R351" s="63" t="str">
        <f>IF(AND(J351&lt;&gt;"",J351&gt;=11,J351&lt;=20),CRFs!$C$5,"")</f>
        <v/>
      </c>
      <c r="S351" s="63" t="str">
        <f>IF(AND(J351&lt;&gt;"",J351&gt;=16,J351&lt;=25),CRFs!$C$6,"")</f>
        <v/>
      </c>
      <c r="T351" s="63" t="str">
        <f>IF(AND(J351&lt;&gt;"",J351&gt;=21),CRFs!$C$7,"")</f>
        <v/>
      </c>
      <c r="U351" s="63" t="str">
        <f>IF(AND(J351&lt;&gt;"",J351&gt;25),CRFs!$C$8,"")</f>
        <v/>
      </c>
      <c r="V351" s="63" t="str">
        <f>IF($N351="Yes",CRFs!$C$9,"")</f>
        <v/>
      </c>
      <c r="W351" s="63" t="str">
        <f>IF($O351="Yes",CRFs!$C$10,"")</f>
        <v/>
      </c>
      <c r="X351" s="63" t="s">
        <v>37</v>
      </c>
      <c r="Y351" s="63" t="str">
        <f>IFERROR(INDEX($P351:$W351,_xlfn.AGGREGATE(15,6,(COLUMN($P351:$W351)-COLUMN($P351)+1)/($P351:$W351&lt;&gt;""),COLUMNS($Y351:Y351))),"")</f>
        <v/>
      </c>
      <c r="Z351" s="63" t="str">
        <f>IFERROR(INDEX($P351:$W351,_xlfn.AGGREGATE(15,6,(COLUMN($P351:$W351)-COLUMN($P351)+1)/($P351:$W351&lt;&gt;""),COLUMNS($Y351:Z351))),"")</f>
        <v/>
      </c>
      <c r="AA351" s="63" t="str">
        <f>IFERROR(INDEX($P351:$W351,_xlfn.AGGREGATE(15,6,(COLUMN($P351:$W351)-COLUMN($P351)+1)/($P351:$W351&lt;&gt;""),COLUMNS($Y351:AA351))),"")</f>
        <v/>
      </c>
      <c r="AB351" s="63" t="str">
        <f>IFERROR(INDEX($P351:$W351,_xlfn.AGGREGATE(15,6,(COLUMN($P351:$W351)-COLUMN($P351)+1)/($P351:$W351&lt;&gt;""),COLUMNS($Y351:AB351))),"")</f>
        <v/>
      </c>
      <c r="AC351" s="86" t="s">
        <v>37</v>
      </c>
      <c r="AD351" s="67">
        <f>IFERROR(IF(LEFT(AE351,4)*1&lt;2022,VLOOKUP(AC351,CRFs!$C$3:$D$10,2,FALSE),IF(LEFT(AE351,4)*1&gt;=2022,VLOOKUP(AC351,CRFs!$C$3:$J$10,2+MATCH(AE351,CRFs!$E$2:$J$2,0),FALSE))),0)</f>
        <v>0</v>
      </c>
      <c r="AE351" s="66" t="str">
        <f t="shared" si="77"/>
        <v/>
      </c>
      <c r="AF351" s="66" t="str">
        <f t="shared" si="78"/>
        <v/>
      </c>
      <c r="AG351" s="68">
        <f t="shared" si="79"/>
        <v>0</v>
      </c>
      <c r="AH351" s="119" t="str">
        <f t="shared" si="80"/>
        <v/>
      </c>
      <c r="AI351" s="74"/>
    </row>
    <row r="352" spans="2:35" ht="16.2" hidden="1" customHeight="1" x14ac:dyDescent="0.25">
      <c r="B352" s="85" t="s">
        <v>428</v>
      </c>
      <c r="C352" s="87"/>
      <c r="D352" s="88"/>
      <c r="E352" s="87"/>
      <c r="F352" s="86" t="s">
        <v>37</v>
      </c>
      <c r="G352" s="86" t="s">
        <v>37</v>
      </c>
      <c r="H352" s="86" t="s">
        <v>37</v>
      </c>
      <c r="I352" s="66" t="str">
        <f t="shared" si="70"/>
        <v/>
      </c>
      <c r="J352" s="66" t="str">
        <f t="shared" si="71"/>
        <v/>
      </c>
      <c r="K352" s="66" t="str">
        <f t="shared" si="72"/>
        <v/>
      </c>
      <c r="L352" s="66" t="str">
        <f t="shared" si="73"/>
        <v/>
      </c>
      <c r="M352" s="66" t="str">
        <f t="shared" si="74"/>
        <v/>
      </c>
      <c r="N352" s="66" t="str">
        <f t="shared" si="75"/>
        <v>Insufficient Information</v>
      </c>
      <c r="O352" s="66" t="str">
        <f t="shared" si="76"/>
        <v>Insufficient Information</v>
      </c>
      <c r="P352" s="63" t="str">
        <f>IF(AND(J352&lt;&gt;"",J352&lt;=10),CRFs!$C$3,"")</f>
        <v/>
      </c>
      <c r="Q352" s="63" t="str">
        <f>IF(AND(J352&lt;&gt;"",J352&gt;=6,J352&lt;=15),CRFs!$C$4,"")</f>
        <v/>
      </c>
      <c r="R352" s="63" t="str">
        <f>IF(AND(J352&lt;&gt;"",J352&gt;=11,J352&lt;=20),CRFs!$C$5,"")</f>
        <v/>
      </c>
      <c r="S352" s="63" t="str">
        <f>IF(AND(J352&lt;&gt;"",J352&gt;=16,J352&lt;=25),CRFs!$C$6,"")</f>
        <v/>
      </c>
      <c r="T352" s="63" t="str">
        <f>IF(AND(J352&lt;&gt;"",J352&gt;=21),CRFs!$C$7,"")</f>
        <v/>
      </c>
      <c r="U352" s="63" t="str">
        <f>IF(AND(J352&lt;&gt;"",J352&gt;25),CRFs!$C$8,"")</f>
        <v/>
      </c>
      <c r="V352" s="63" t="str">
        <f>IF($N352="Yes",CRFs!$C$9,"")</f>
        <v/>
      </c>
      <c r="W352" s="63" t="str">
        <f>IF($O352="Yes",CRFs!$C$10,"")</f>
        <v/>
      </c>
      <c r="X352" s="63" t="s">
        <v>37</v>
      </c>
      <c r="Y352" s="63" t="str">
        <f>IFERROR(INDEX($P352:$W352,_xlfn.AGGREGATE(15,6,(COLUMN($P352:$W352)-COLUMN($P352)+1)/($P352:$W352&lt;&gt;""),COLUMNS($Y352:Y352))),"")</f>
        <v/>
      </c>
      <c r="Z352" s="63" t="str">
        <f>IFERROR(INDEX($P352:$W352,_xlfn.AGGREGATE(15,6,(COLUMN($P352:$W352)-COLUMN($P352)+1)/($P352:$W352&lt;&gt;""),COLUMNS($Y352:Z352))),"")</f>
        <v/>
      </c>
      <c r="AA352" s="63" t="str">
        <f>IFERROR(INDEX($P352:$W352,_xlfn.AGGREGATE(15,6,(COLUMN($P352:$W352)-COLUMN($P352)+1)/($P352:$W352&lt;&gt;""),COLUMNS($Y352:AA352))),"")</f>
        <v/>
      </c>
      <c r="AB352" s="63" t="str">
        <f>IFERROR(INDEX($P352:$W352,_xlfn.AGGREGATE(15,6,(COLUMN($P352:$W352)-COLUMN($P352)+1)/($P352:$W352&lt;&gt;""),COLUMNS($Y352:AB352))),"")</f>
        <v/>
      </c>
      <c r="AC352" s="86" t="s">
        <v>37</v>
      </c>
      <c r="AD352" s="67">
        <f>IFERROR(IF(LEFT(AE352,4)*1&lt;2022,VLOOKUP(AC352,CRFs!$C$3:$D$10,2,FALSE),IF(LEFT(AE352,4)*1&gt;=2022,VLOOKUP(AC352,CRFs!$C$3:$J$10,2+MATCH(AE352,CRFs!$E$2:$J$2,0),FALSE))),0)</f>
        <v>0</v>
      </c>
      <c r="AE352" s="66" t="str">
        <f t="shared" si="77"/>
        <v/>
      </c>
      <c r="AF352" s="66" t="str">
        <f t="shared" si="78"/>
        <v/>
      </c>
      <c r="AG352" s="68">
        <f t="shared" si="79"/>
        <v>0</v>
      </c>
      <c r="AH352" s="119" t="str">
        <f t="shared" si="80"/>
        <v/>
      </c>
      <c r="AI352" s="74"/>
    </row>
    <row r="353" spans="2:35" ht="16.2" hidden="1" customHeight="1" x14ac:dyDescent="0.25">
      <c r="B353" s="85" t="s">
        <v>429</v>
      </c>
      <c r="C353" s="87"/>
      <c r="D353" s="88"/>
      <c r="E353" s="87"/>
      <c r="F353" s="86" t="s">
        <v>37</v>
      </c>
      <c r="G353" s="86" t="s">
        <v>37</v>
      </c>
      <c r="H353" s="86" t="s">
        <v>37</v>
      </c>
      <c r="I353" s="66" t="str">
        <f t="shared" si="70"/>
        <v/>
      </c>
      <c r="J353" s="66" t="str">
        <f t="shared" si="71"/>
        <v/>
      </c>
      <c r="K353" s="66" t="str">
        <f t="shared" si="72"/>
        <v/>
      </c>
      <c r="L353" s="66" t="str">
        <f t="shared" si="73"/>
        <v/>
      </c>
      <c r="M353" s="66" t="str">
        <f t="shared" si="74"/>
        <v/>
      </c>
      <c r="N353" s="66" t="str">
        <f t="shared" si="75"/>
        <v>Insufficient Information</v>
      </c>
      <c r="O353" s="66" t="str">
        <f t="shared" si="76"/>
        <v>Insufficient Information</v>
      </c>
      <c r="P353" s="63" t="str">
        <f>IF(AND(J353&lt;&gt;"",J353&lt;=10),CRFs!$C$3,"")</f>
        <v/>
      </c>
      <c r="Q353" s="63" t="str">
        <f>IF(AND(J353&lt;&gt;"",J353&gt;=6,J353&lt;=15),CRFs!$C$4,"")</f>
        <v/>
      </c>
      <c r="R353" s="63" t="str">
        <f>IF(AND(J353&lt;&gt;"",J353&gt;=11,J353&lt;=20),CRFs!$C$5,"")</f>
        <v/>
      </c>
      <c r="S353" s="63" t="str">
        <f>IF(AND(J353&lt;&gt;"",J353&gt;=16,J353&lt;=25),CRFs!$C$6,"")</f>
        <v/>
      </c>
      <c r="T353" s="63" t="str">
        <f>IF(AND(J353&lt;&gt;"",J353&gt;=21),CRFs!$C$7,"")</f>
        <v/>
      </c>
      <c r="U353" s="63" t="str">
        <f>IF(AND(J353&lt;&gt;"",J353&gt;25),CRFs!$C$8,"")</f>
        <v/>
      </c>
      <c r="V353" s="63" t="str">
        <f>IF($N353="Yes",CRFs!$C$9,"")</f>
        <v/>
      </c>
      <c r="W353" s="63" t="str">
        <f>IF($O353="Yes",CRFs!$C$10,"")</f>
        <v/>
      </c>
      <c r="X353" s="63" t="s">
        <v>37</v>
      </c>
      <c r="Y353" s="63" t="str">
        <f>IFERROR(INDEX($P353:$W353,_xlfn.AGGREGATE(15,6,(COLUMN($P353:$W353)-COLUMN($P353)+1)/($P353:$W353&lt;&gt;""),COLUMNS($Y353:Y353))),"")</f>
        <v/>
      </c>
      <c r="Z353" s="63" t="str">
        <f>IFERROR(INDEX($P353:$W353,_xlfn.AGGREGATE(15,6,(COLUMN($P353:$W353)-COLUMN($P353)+1)/($P353:$W353&lt;&gt;""),COLUMNS($Y353:Z353))),"")</f>
        <v/>
      </c>
      <c r="AA353" s="63" t="str">
        <f>IFERROR(INDEX($P353:$W353,_xlfn.AGGREGATE(15,6,(COLUMN($P353:$W353)-COLUMN($P353)+1)/($P353:$W353&lt;&gt;""),COLUMNS($Y353:AA353))),"")</f>
        <v/>
      </c>
      <c r="AB353" s="63" t="str">
        <f>IFERROR(INDEX($P353:$W353,_xlfn.AGGREGATE(15,6,(COLUMN($P353:$W353)-COLUMN($P353)+1)/($P353:$W353&lt;&gt;""),COLUMNS($Y353:AB353))),"")</f>
        <v/>
      </c>
      <c r="AC353" s="86" t="s">
        <v>37</v>
      </c>
      <c r="AD353" s="67">
        <f>IFERROR(IF(LEFT(AE353,4)*1&lt;2022,VLOOKUP(AC353,CRFs!$C$3:$D$10,2,FALSE),IF(LEFT(AE353,4)*1&gt;=2022,VLOOKUP(AC353,CRFs!$C$3:$J$10,2+MATCH(AE353,CRFs!$E$2:$J$2,0),FALSE))),0)</f>
        <v>0</v>
      </c>
      <c r="AE353" s="66" t="str">
        <f t="shared" si="77"/>
        <v/>
      </c>
      <c r="AF353" s="66" t="str">
        <f t="shared" si="78"/>
        <v/>
      </c>
      <c r="AG353" s="68">
        <f t="shared" si="79"/>
        <v>0</v>
      </c>
      <c r="AH353" s="119" t="str">
        <f t="shared" si="80"/>
        <v/>
      </c>
      <c r="AI353" s="74"/>
    </row>
    <row r="354" spans="2:35" ht="16.2" hidden="1" customHeight="1" x14ac:dyDescent="0.25">
      <c r="B354" s="85" t="s">
        <v>430</v>
      </c>
      <c r="C354" s="87"/>
      <c r="D354" s="88"/>
      <c r="E354" s="87"/>
      <c r="F354" s="86" t="s">
        <v>37</v>
      </c>
      <c r="G354" s="86" t="s">
        <v>37</v>
      </c>
      <c r="H354" s="86" t="s">
        <v>37</v>
      </c>
      <c r="I354" s="66" t="str">
        <f t="shared" si="70"/>
        <v/>
      </c>
      <c r="J354" s="66" t="str">
        <f t="shared" si="71"/>
        <v/>
      </c>
      <c r="K354" s="66" t="str">
        <f t="shared" si="72"/>
        <v/>
      </c>
      <c r="L354" s="66" t="str">
        <f t="shared" si="73"/>
        <v/>
      </c>
      <c r="M354" s="66" t="str">
        <f t="shared" si="74"/>
        <v/>
      </c>
      <c r="N354" s="66" t="str">
        <f t="shared" si="75"/>
        <v>Insufficient Information</v>
      </c>
      <c r="O354" s="66" t="str">
        <f t="shared" si="76"/>
        <v>Insufficient Information</v>
      </c>
      <c r="P354" s="63" t="str">
        <f>IF(AND(J354&lt;&gt;"",J354&lt;=10),CRFs!$C$3,"")</f>
        <v/>
      </c>
      <c r="Q354" s="63" t="str">
        <f>IF(AND(J354&lt;&gt;"",J354&gt;=6,J354&lt;=15),CRFs!$C$4,"")</f>
        <v/>
      </c>
      <c r="R354" s="63" t="str">
        <f>IF(AND(J354&lt;&gt;"",J354&gt;=11,J354&lt;=20),CRFs!$C$5,"")</f>
        <v/>
      </c>
      <c r="S354" s="63" t="str">
        <f>IF(AND(J354&lt;&gt;"",J354&gt;=16,J354&lt;=25),CRFs!$C$6,"")</f>
        <v/>
      </c>
      <c r="T354" s="63" t="str">
        <f>IF(AND(J354&lt;&gt;"",J354&gt;=21),CRFs!$C$7,"")</f>
        <v/>
      </c>
      <c r="U354" s="63" t="str">
        <f>IF(AND(J354&lt;&gt;"",J354&gt;25),CRFs!$C$8,"")</f>
        <v/>
      </c>
      <c r="V354" s="63" t="str">
        <f>IF($N354="Yes",CRFs!$C$9,"")</f>
        <v/>
      </c>
      <c r="W354" s="63" t="str">
        <f>IF($O354="Yes",CRFs!$C$10,"")</f>
        <v/>
      </c>
      <c r="X354" s="63" t="s">
        <v>37</v>
      </c>
      <c r="Y354" s="63" t="str">
        <f>IFERROR(INDEX($P354:$W354,_xlfn.AGGREGATE(15,6,(COLUMN($P354:$W354)-COLUMN($P354)+1)/($P354:$W354&lt;&gt;""),COLUMNS($Y354:Y354))),"")</f>
        <v/>
      </c>
      <c r="Z354" s="63" t="str">
        <f>IFERROR(INDEX($P354:$W354,_xlfn.AGGREGATE(15,6,(COLUMN($P354:$W354)-COLUMN($P354)+1)/($P354:$W354&lt;&gt;""),COLUMNS($Y354:Z354))),"")</f>
        <v/>
      </c>
      <c r="AA354" s="63" t="str">
        <f>IFERROR(INDEX($P354:$W354,_xlfn.AGGREGATE(15,6,(COLUMN($P354:$W354)-COLUMN($P354)+1)/($P354:$W354&lt;&gt;""),COLUMNS($Y354:AA354))),"")</f>
        <v/>
      </c>
      <c r="AB354" s="63" t="str">
        <f>IFERROR(INDEX($P354:$W354,_xlfn.AGGREGATE(15,6,(COLUMN($P354:$W354)-COLUMN($P354)+1)/($P354:$W354&lt;&gt;""),COLUMNS($Y354:AB354))),"")</f>
        <v/>
      </c>
      <c r="AC354" s="86" t="s">
        <v>37</v>
      </c>
      <c r="AD354" s="67">
        <f>IFERROR(IF(LEFT(AE354,4)*1&lt;2022,VLOOKUP(AC354,CRFs!$C$3:$D$10,2,FALSE),IF(LEFT(AE354,4)*1&gt;=2022,VLOOKUP(AC354,CRFs!$C$3:$J$10,2+MATCH(AE354,CRFs!$E$2:$J$2,0),FALSE))),0)</f>
        <v>0</v>
      </c>
      <c r="AE354" s="66" t="str">
        <f t="shared" si="77"/>
        <v/>
      </c>
      <c r="AF354" s="66" t="str">
        <f t="shared" si="78"/>
        <v/>
      </c>
      <c r="AG354" s="68">
        <f t="shared" si="79"/>
        <v>0</v>
      </c>
      <c r="AH354" s="119" t="str">
        <f t="shared" si="80"/>
        <v/>
      </c>
      <c r="AI354" s="74"/>
    </row>
    <row r="355" spans="2:35" ht="16.2" hidden="1" customHeight="1" x14ac:dyDescent="0.25">
      <c r="B355" s="85" t="s">
        <v>431</v>
      </c>
      <c r="C355" s="87"/>
      <c r="D355" s="88"/>
      <c r="E355" s="87"/>
      <c r="F355" s="86" t="s">
        <v>37</v>
      </c>
      <c r="G355" s="86" t="s">
        <v>37</v>
      </c>
      <c r="H355" s="86" t="s">
        <v>37</v>
      </c>
      <c r="I355" s="66" t="str">
        <f t="shared" si="70"/>
        <v/>
      </c>
      <c r="J355" s="66" t="str">
        <f t="shared" si="71"/>
        <v/>
      </c>
      <c r="K355" s="66" t="str">
        <f t="shared" si="72"/>
        <v/>
      </c>
      <c r="L355" s="66" t="str">
        <f t="shared" si="73"/>
        <v/>
      </c>
      <c r="M355" s="66" t="str">
        <f t="shared" si="74"/>
        <v/>
      </c>
      <c r="N355" s="66" t="str">
        <f t="shared" si="75"/>
        <v>Insufficient Information</v>
      </c>
      <c r="O355" s="66" t="str">
        <f t="shared" si="76"/>
        <v>Insufficient Information</v>
      </c>
      <c r="P355" s="63" t="str">
        <f>IF(AND(J355&lt;&gt;"",J355&lt;=10),CRFs!$C$3,"")</f>
        <v/>
      </c>
      <c r="Q355" s="63" t="str">
        <f>IF(AND(J355&lt;&gt;"",J355&gt;=6,J355&lt;=15),CRFs!$C$4,"")</f>
        <v/>
      </c>
      <c r="R355" s="63" t="str">
        <f>IF(AND(J355&lt;&gt;"",J355&gt;=11,J355&lt;=20),CRFs!$C$5,"")</f>
        <v/>
      </c>
      <c r="S355" s="63" t="str">
        <f>IF(AND(J355&lt;&gt;"",J355&gt;=16,J355&lt;=25),CRFs!$C$6,"")</f>
        <v/>
      </c>
      <c r="T355" s="63" t="str">
        <f>IF(AND(J355&lt;&gt;"",J355&gt;=21),CRFs!$C$7,"")</f>
        <v/>
      </c>
      <c r="U355" s="63" t="str">
        <f>IF(AND(J355&lt;&gt;"",J355&gt;25),CRFs!$C$8,"")</f>
        <v/>
      </c>
      <c r="V355" s="63" t="str">
        <f>IF($N355="Yes",CRFs!$C$9,"")</f>
        <v/>
      </c>
      <c r="W355" s="63" t="str">
        <f>IF($O355="Yes",CRFs!$C$10,"")</f>
        <v/>
      </c>
      <c r="X355" s="63" t="s">
        <v>37</v>
      </c>
      <c r="Y355" s="63" t="str">
        <f>IFERROR(INDEX($P355:$W355,_xlfn.AGGREGATE(15,6,(COLUMN($P355:$W355)-COLUMN($P355)+1)/($P355:$W355&lt;&gt;""),COLUMNS($Y355:Y355))),"")</f>
        <v/>
      </c>
      <c r="Z355" s="63" t="str">
        <f>IFERROR(INDEX($P355:$W355,_xlfn.AGGREGATE(15,6,(COLUMN($P355:$W355)-COLUMN($P355)+1)/($P355:$W355&lt;&gt;""),COLUMNS($Y355:Z355))),"")</f>
        <v/>
      </c>
      <c r="AA355" s="63" t="str">
        <f>IFERROR(INDEX($P355:$W355,_xlfn.AGGREGATE(15,6,(COLUMN($P355:$W355)-COLUMN($P355)+1)/($P355:$W355&lt;&gt;""),COLUMNS($Y355:AA355))),"")</f>
        <v/>
      </c>
      <c r="AB355" s="63" t="str">
        <f>IFERROR(INDEX($P355:$W355,_xlfn.AGGREGATE(15,6,(COLUMN($P355:$W355)-COLUMN($P355)+1)/($P355:$W355&lt;&gt;""),COLUMNS($Y355:AB355))),"")</f>
        <v/>
      </c>
      <c r="AC355" s="86" t="s">
        <v>37</v>
      </c>
      <c r="AD355" s="67">
        <f>IFERROR(IF(LEFT(AE355,4)*1&lt;2022,VLOOKUP(AC355,CRFs!$C$3:$D$10,2,FALSE),IF(LEFT(AE355,4)*1&gt;=2022,VLOOKUP(AC355,CRFs!$C$3:$J$10,2+MATCH(AE355,CRFs!$E$2:$J$2,0),FALSE))),0)</f>
        <v>0</v>
      </c>
      <c r="AE355" s="66" t="str">
        <f t="shared" si="77"/>
        <v/>
      </c>
      <c r="AF355" s="66" t="str">
        <f t="shared" si="78"/>
        <v/>
      </c>
      <c r="AG355" s="68">
        <f t="shared" si="79"/>
        <v>0</v>
      </c>
      <c r="AH355" s="119" t="str">
        <f t="shared" si="80"/>
        <v/>
      </c>
      <c r="AI355" s="74"/>
    </row>
    <row r="356" spans="2:35" ht="16.2" hidden="1" customHeight="1" x14ac:dyDescent="0.25">
      <c r="B356" s="85" t="s">
        <v>432</v>
      </c>
      <c r="C356" s="87"/>
      <c r="D356" s="88"/>
      <c r="E356" s="87"/>
      <c r="F356" s="86" t="s">
        <v>37</v>
      </c>
      <c r="G356" s="86" t="s">
        <v>37</v>
      </c>
      <c r="H356" s="86" t="s">
        <v>37</v>
      </c>
      <c r="I356" s="66" t="str">
        <f t="shared" si="70"/>
        <v/>
      </c>
      <c r="J356" s="66" t="str">
        <f t="shared" si="71"/>
        <v/>
      </c>
      <c r="K356" s="66" t="str">
        <f t="shared" si="72"/>
        <v/>
      </c>
      <c r="L356" s="66" t="str">
        <f t="shared" si="73"/>
        <v/>
      </c>
      <c r="M356" s="66" t="str">
        <f t="shared" si="74"/>
        <v/>
      </c>
      <c r="N356" s="66" t="str">
        <f t="shared" si="75"/>
        <v>Insufficient Information</v>
      </c>
      <c r="O356" s="66" t="str">
        <f t="shared" si="76"/>
        <v>Insufficient Information</v>
      </c>
      <c r="P356" s="63" t="str">
        <f>IF(AND(J356&lt;&gt;"",J356&lt;=10),CRFs!$C$3,"")</f>
        <v/>
      </c>
      <c r="Q356" s="63" t="str">
        <f>IF(AND(J356&lt;&gt;"",J356&gt;=6,J356&lt;=15),CRFs!$C$4,"")</f>
        <v/>
      </c>
      <c r="R356" s="63" t="str">
        <f>IF(AND(J356&lt;&gt;"",J356&gt;=11,J356&lt;=20),CRFs!$C$5,"")</f>
        <v/>
      </c>
      <c r="S356" s="63" t="str">
        <f>IF(AND(J356&lt;&gt;"",J356&gt;=16,J356&lt;=25),CRFs!$C$6,"")</f>
        <v/>
      </c>
      <c r="T356" s="63" t="str">
        <f>IF(AND(J356&lt;&gt;"",J356&gt;=21),CRFs!$C$7,"")</f>
        <v/>
      </c>
      <c r="U356" s="63" t="str">
        <f>IF(AND(J356&lt;&gt;"",J356&gt;25),CRFs!$C$8,"")</f>
        <v/>
      </c>
      <c r="V356" s="63" t="str">
        <f>IF($N356="Yes",CRFs!$C$9,"")</f>
        <v/>
      </c>
      <c r="W356" s="63" t="str">
        <f>IF($O356="Yes",CRFs!$C$10,"")</f>
        <v/>
      </c>
      <c r="X356" s="63" t="s">
        <v>37</v>
      </c>
      <c r="Y356" s="63" t="str">
        <f>IFERROR(INDEX($P356:$W356,_xlfn.AGGREGATE(15,6,(COLUMN($P356:$W356)-COLUMN($P356)+1)/($P356:$W356&lt;&gt;""),COLUMNS($Y356:Y356))),"")</f>
        <v/>
      </c>
      <c r="Z356" s="63" t="str">
        <f>IFERROR(INDEX($P356:$W356,_xlfn.AGGREGATE(15,6,(COLUMN($P356:$W356)-COLUMN($P356)+1)/($P356:$W356&lt;&gt;""),COLUMNS($Y356:Z356))),"")</f>
        <v/>
      </c>
      <c r="AA356" s="63" t="str">
        <f>IFERROR(INDEX($P356:$W356,_xlfn.AGGREGATE(15,6,(COLUMN($P356:$W356)-COLUMN($P356)+1)/($P356:$W356&lt;&gt;""),COLUMNS($Y356:AA356))),"")</f>
        <v/>
      </c>
      <c r="AB356" s="63" t="str">
        <f>IFERROR(INDEX($P356:$W356,_xlfn.AGGREGATE(15,6,(COLUMN($P356:$W356)-COLUMN($P356)+1)/($P356:$W356&lt;&gt;""),COLUMNS($Y356:AB356))),"")</f>
        <v/>
      </c>
      <c r="AC356" s="86" t="s">
        <v>37</v>
      </c>
      <c r="AD356" s="67">
        <f>IFERROR(IF(LEFT(AE356,4)*1&lt;2022,VLOOKUP(AC356,CRFs!$C$3:$D$10,2,FALSE),IF(LEFT(AE356,4)*1&gt;=2022,VLOOKUP(AC356,CRFs!$C$3:$J$10,2+MATCH(AE356,CRFs!$E$2:$J$2,0),FALSE))),0)</f>
        <v>0</v>
      </c>
      <c r="AE356" s="66" t="str">
        <f t="shared" si="77"/>
        <v/>
      </c>
      <c r="AF356" s="66" t="str">
        <f t="shared" si="78"/>
        <v/>
      </c>
      <c r="AG356" s="68">
        <f t="shared" si="79"/>
        <v>0</v>
      </c>
      <c r="AH356" s="119" t="str">
        <f t="shared" si="80"/>
        <v/>
      </c>
      <c r="AI356" s="74"/>
    </row>
    <row r="357" spans="2:35" ht="16.2" hidden="1" customHeight="1" x14ac:dyDescent="0.25">
      <c r="B357" s="85" t="s">
        <v>433</v>
      </c>
      <c r="C357" s="87"/>
      <c r="D357" s="88"/>
      <c r="E357" s="87"/>
      <c r="F357" s="86" t="s">
        <v>37</v>
      </c>
      <c r="G357" s="86" t="s">
        <v>37</v>
      </c>
      <c r="H357" s="86" t="s">
        <v>37</v>
      </c>
      <c r="I357" s="66" t="str">
        <f t="shared" si="70"/>
        <v/>
      </c>
      <c r="J357" s="66" t="str">
        <f t="shared" si="71"/>
        <v/>
      </c>
      <c r="K357" s="66" t="str">
        <f t="shared" si="72"/>
        <v/>
      </c>
      <c r="L357" s="66" t="str">
        <f t="shared" si="73"/>
        <v/>
      </c>
      <c r="M357" s="66" t="str">
        <f t="shared" si="74"/>
        <v/>
      </c>
      <c r="N357" s="66" t="str">
        <f t="shared" si="75"/>
        <v>Insufficient Information</v>
      </c>
      <c r="O357" s="66" t="str">
        <f t="shared" si="76"/>
        <v>Insufficient Information</v>
      </c>
      <c r="P357" s="63" t="str">
        <f>IF(AND(J357&lt;&gt;"",J357&lt;=10),CRFs!$C$3,"")</f>
        <v/>
      </c>
      <c r="Q357" s="63" t="str">
        <f>IF(AND(J357&lt;&gt;"",J357&gt;=6,J357&lt;=15),CRFs!$C$4,"")</f>
        <v/>
      </c>
      <c r="R357" s="63" t="str">
        <f>IF(AND(J357&lt;&gt;"",J357&gt;=11,J357&lt;=20),CRFs!$C$5,"")</f>
        <v/>
      </c>
      <c r="S357" s="63" t="str">
        <f>IF(AND(J357&lt;&gt;"",J357&gt;=16,J357&lt;=25),CRFs!$C$6,"")</f>
        <v/>
      </c>
      <c r="T357" s="63" t="str">
        <f>IF(AND(J357&lt;&gt;"",J357&gt;=21),CRFs!$C$7,"")</f>
        <v/>
      </c>
      <c r="U357" s="63" t="str">
        <f>IF(AND(J357&lt;&gt;"",J357&gt;25),CRFs!$C$8,"")</f>
        <v/>
      </c>
      <c r="V357" s="63" t="str">
        <f>IF($N357="Yes",CRFs!$C$9,"")</f>
        <v/>
      </c>
      <c r="W357" s="63" t="str">
        <f>IF($O357="Yes",CRFs!$C$10,"")</f>
        <v/>
      </c>
      <c r="X357" s="63" t="s">
        <v>37</v>
      </c>
      <c r="Y357" s="63" t="str">
        <f>IFERROR(INDEX($P357:$W357,_xlfn.AGGREGATE(15,6,(COLUMN($P357:$W357)-COLUMN($P357)+1)/($P357:$W357&lt;&gt;""),COLUMNS($Y357:Y357))),"")</f>
        <v/>
      </c>
      <c r="Z357" s="63" t="str">
        <f>IFERROR(INDEX($P357:$W357,_xlfn.AGGREGATE(15,6,(COLUMN($P357:$W357)-COLUMN($P357)+1)/($P357:$W357&lt;&gt;""),COLUMNS($Y357:Z357))),"")</f>
        <v/>
      </c>
      <c r="AA357" s="63" t="str">
        <f>IFERROR(INDEX($P357:$W357,_xlfn.AGGREGATE(15,6,(COLUMN($P357:$W357)-COLUMN($P357)+1)/($P357:$W357&lt;&gt;""),COLUMNS($Y357:AA357))),"")</f>
        <v/>
      </c>
      <c r="AB357" s="63" t="str">
        <f>IFERROR(INDEX($P357:$W357,_xlfn.AGGREGATE(15,6,(COLUMN($P357:$W357)-COLUMN($P357)+1)/($P357:$W357&lt;&gt;""),COLUMNS($Y357:AB357))),"")</f>
        <v/>
      </c>
      <c r="AC357" s="86" t="s">
        <v>37</v>
      </c>
      <c r="AD357" s="67">
        <f>IFERROR(IF(LEFT(AE357,4)*1&lt;2022,VLOOKUP(AC357,CRFs!$C$3:$D$10,2,FALSE),IF(LEFT(AE357,4)*1&gt;=2022,VLOOKUP(AC357,CRFs!$C$3:$J$10,2+MATCH(AE357,CRFs!$E$2:$J$2,0),FALSE))),0)</f>
        <v>0</v>
      </c>
      <c r="AE357" s="66" t="str">
        <f t="shared" si="77"/>
        <v/>
      </c>
      <c r="AF357" s="66" t="str">
        <f t="shared" si="78"/>
        <v/>
      </c>
      <c r="AG357" s="68">
        <f t="shared" si="79"/>
        <v>0</v>
      </c>
      <c r="AH357" s="119" t="str">
        <f t="shared" si="80"/>
        <v/>
      </c>
      <c r="AI357" s="74"/>
    </row>
    <row r="358" spans="2:35" ht="16.2" hidden="1" customHeight="1" x14ac:dyDescent="0.25">
      <c r="B358" s="85" t="s">
        <v>434</v>
      </c>
      <c r="C358" s="87"/>
      <c r="D358" s="88"/>
      <c r="E358" s="87"/>
      <c r="F358" s="86" t="s">
        <v>37</v>
      </c>
      <c r="G358" s="86" t="s">
        <v>37</v>
      </c>
      <c r="H358" s="86" t="s">
        <v>37</v>
      </c>
      <c r="I358" s="66" t="str">
        <f t="shared" si="70"/>
        <v/>
      </c>
      <c r="J358" s="66" t="str">
        <f t="shared" si="71"/>
        <v/>
      </c>
      <c r="K358" s="66" t="str">
        <f t="shared" si="72"/>
        <v/>
      </c>
      <c r="L358" s="66" t="str">
        <f t="shared" si="73"/>
        <v/>
      </c>
      <c r="M358" s="66" t="str">
        <f t="shared" si="74"/>
        <v/>
      </c>
      <c r="N358" s="66" t="str">
        <f t="shared" si="75"/>
        <v>Insufficient Information</v>
      </c>
      <c r="O358" s="66" t="str">
        <f t="shared" si="76"/>
        <v>Insufficient Information</v>
      </c>
      <c r="P358" s="63" t="str">
        <f>IF(AND(J358&lt;&gt;"",J358&lt;=10),CRFs!$C$3,"")</f>
        <v/>
      </c>
      <c r="Q358" s="63" t="str">
        <f>IF(AND(J358&lt;&gt;"",J358&gt;=6,J358&lt;=15),CRFs!$C$4,"")</f>
        <v/>
      </c>
      <c r="R358" s="63" t="str">
        <f>IF(AND(J358&lt;&gt;"",J358&gt;=11,J358&lt;=20),CRFs!$C$5,"")</f>
        <v/>
      </c>
      <c r="S358" s="63" t="str">
        <f>IF(AND(J358&lt;&gt;"",J358&gt;=16,J358&lt;=25),CRFs!$C$6,"")</f>
        <v/>
      </c>
      <c r="T358" s="63" t="str">
        <f>IF(AND(J358&lt;&gt;"",J358&gt;=21),CRFs!$C$7,"")</f>
        <v/>
      </c>
      <c r="U358" s="63" t="str">
        <f>IF(AND(J358&lt;&gt;"",J358&gt;25),CRFs!$C$8,"")</f>
        <v/>
      </c>
      <c r="V358" s="63" t="str">
        <f>IF($N358="Yes",CRFs!$C$9,"")</f>
        <v/>
      </c>
      <c r="W358" s="63" t="str">
        <f>IF($O358="Yes",CRFs!$C$10,"")</f>
        <v/>
      </c>
      <c r="X358" s="63" t="s">
        <v>37</v>
      </c>
      <c r="Y358" s="63" t="str">
        <f>IFERROR(INDEX($P358:$W358,_xlfn.AGGREGATE(15,6,(COLUMN($P358:$W358)-COLUMN($P358)+1)/($P358:$W358&lt;&gt;""),COLUMNS($Y358:Y358))),"")</f>
        <v/>
      </c>
      <c r="Z358" s="63" t="str">
        <f>IFERROR(INDEX($P358:$W358,_xlfn.AGGREGATE(15,6,(COLUMN($P358:$W358)-COLUMN($P358)+1)/($P358:$W358&lt;&gt;""),COLUMNS($Y358:Z358))),"")</f>
        <v/>
      </c>
      <c r="AA358" s="63" t="str">
        <f>IFERROR(INDEX($P358:$W358,_xlfn.AGGREGATE(15,6,(COLUMN($P358:$W358)-COLUMN($P358)+1)/($P358:$W358&lt;&gt;""),COLUMNS($Y358:AA358))),"")</f>
        <v/>
      </c>
      <c r="AB358" s="63" t="str">
        <f>IFERROR(INDEX($P358:$W358,_xlfn.AGGREGATE(15,6,(COLUMN($P358:$W358)-COLUMN($P358)+1)/($P358:$W358&lt;&gt;""),COLUMNS($Y358:AB358))),"")</f>
        <v/>
      </c>
      <c r="AC358" s="86" t="s">
        <v>37</v>
      </c>
      <c r="AD358" s="67">
        <f>IFERROR(IF(LEFT(AE358,4)*1&lt;2022,VLOOKUP(AC358,CRFs!$C$3:$D$10,2,FALSE),IF(LEFT(AE358,4)*1&gt;=2022,VLOOKUP(AC358,CRFs!$C$3:$J$10,2+MATCH(AE358,CRFs!$E$2:$J$2,0),FALSE))),0)</f>
        <v>0</v>
      </c>
      <c r="AE358" s="66" t="str">
        <f t="shared" si="77"/>
        <v/>
      </c>
      <c r="AF358" s="66" t="str">
        <f t="shared" si="78"/>
        <v/>
      </c>
      <c r="AG358" s="68">
        <f t="shared" si="79"/>
        <v>0</v>
      </c>
      <c r="AH358" s="119" t="str">
        <f t="shared" si="80"/>
        <v/>
      </c>
      <c r="AI358" s="74"/>
    </row>
    <row r="359" spans="2:35" ht="16.2" hidden="1" customHeight="1" x14ac:dyDescent="0.25">
      <c r="B359" s="85" t="s">
        <v>435</v>
      </c>
      <c r="C359" s="87"/>
      <c r="D359" s="88"/>
      <c r="E359" s="87"/>
      <c r="F359" s="86" t="s">
        <v>37</v>
      </c>
      <c r="G359" s="86" t="s">
        <v>37</v>
      </c>
      <c r="H359" s="86" t="s">
        <v>37</v>
      </c>
      <c r="I359" s="66" t="str">
        <f t="shared" si="70"/>
        <v/>
      </c>
      <c r="J359" s="66" t="str">
        <f t="shared" si="71"/>
        <v/>
      </c>
      <c r="K359" s="66" t="str">
        <f t="shared" si="72"/>
        <v/>
      </c>
      <c r="L359" s="66" t="str">
        <f t="shared" si="73"/>
        <v/>
      </c>
      <c r="M359" s="66" t="str">
        <f t="shared" si="74"/>
        <v/>
      </c>
      <c r="N359" s="66" t="str">
        <f t="shared" si="75"/>
        <v>Insufficient Information</v>
      </c>
      <c r="O359" s="66" t="str">
        <f t="shared" si="76"/>
        <v>Insufficient Information</v>
      </c>
      <c r="P359" s="63" t="str">
        <f>IF(AND(J359&lt;&gt;"",J359&lt;=10),CRFs!$C$3,"")</f>
        <v/>
      </c>
      <c r="Q359" s="63" t="str">
        <f>IF(AND(J359&lt;&gt;"",J359&gt;=6,J359&lt;=15),CRFs!$C$4,"")</f>
        <v/>
      </c>
      <c r="R359" s="63" t="str">
        <f>IF(AND(J359&lt;&gt;"",J359&gt;=11,J359&lt;=20),CRFs!$C$5,"")</f>
        <v/>
      </c>
      <c r="S359" s="63" t="str">
        <f>IF(AND(J359&lt;&gt;"",J359&gt;=16,J359&lt;=25),CRFs!$C$6,"")</f>
        <v/>
      </c>
      <c r="T359" s="63" t="str">
        <f>IF(AND(J359&lt;&gt;"",J359&gt;=21),CRFs!$C$7,"")</f>
        <v/>
      </c>
      <c r="U359" s="63" t="str">
        <f>IF(AND(J359&lt;&gt;"",J359&gt;25),CRFs!$C$8,"")</f>
        <v/>
      </c>
      <c r="V359" s="63" t="str">
        <f>IF($N359="Yes",CRFs!$C$9,"")</f>
        <v/>
      </c>
      <c r="W359" s="63" t="str">
        <f>IF($O359="Yes",CRFs!$C$10,"")</f>
        <v/>
      </c>
      <c r="X359" s="63" t="s">
        <v>37</v>
      </c>
      <c r="Y359" s="63" t="str">
        <f>IFERROR(INDEX($P359:$W359,_xlfn.AGGREGATE(15,6,(COLUMN($P359:$W359)-COLUMN($P359)+1)/($P359:$W359&lt;&gt;""),COLUMNS($Y359:Y359))),"")</f>
        <v/>
      </c>
      <c r="Z359" s="63" t="str">
        <f>IFERROR(INDEX($P359:$W359,_xlfn.AGGREGATE(15,6,(COLUMN($P359:$W359)-COLUMN($P359)+1)/($P359:$W359&lt;&gt;""),COLUMNS($Y359:Z359))),"")</f>
        <v/>
      </c>
      <c r="AA359" s="63" t="str">
        <f>IFERROR(INDEX($P359:$W359,_xlfn.AGGREGATE(15,6,(COLUMN($P359:$W359)-COLUMN($P359)+1)/($P359:$W359&lt;&gt;""),COLUMNS($Y359:AA359))),"")</f>
        <v/>
      </c>
      <c r="AB359" s="63" t="str">
        <f>IFERROR(INDEX($P359:$W359,_xlfn.AGGREGATE(15,6,(COLUMN($P359:$W359)-COLUMN($P359)+1)/($P359:$W359&lt;&gt;""),COLUMNS($Y359:AB359))),"")</f>
        <v/>
      </c>
      <c r="AC359" s="86" t="s">
        <v>37</v>
      </c>
      <c r="AD359" s="67">
        <f>IFERROR(IF(LEFT(AE359,4)*1&lt;2022,VLOOKUP(AC359,CRFs!$C$3:$D$10,2,FALSE),IF(LEFT(AE359,4)*1&gt;=2022,VLOOKUP(AC359,CRFs!$C$3:$J$10,2+MATCH(AE359,CRFs!$E$2:$J$2,0),FALSE))),0)</f>
        <v>0</v>
      </c>
      <c r="AE359" s="66" t="str">
        <f t="shared" si="77"/>
        <v/>
      </c>
      <c r="AF359" s="66" t="str">
        <f t="shared" si="78"/>
        <v/>
      </c>
      <c r="AG359" s="68">
        <f t="shared" si="79"/>
        <v>0</v>
      </c>
      <c r="AH359" s="119" t="str">
        <f t="shared" si="80"/>
        <v/>
      </c>
      <c r="AI359" s="74"/>
    </row>
    <row r="360" spans="2:35" ht="16.2" hidden="1" customHeight="1" x14ac:dyDescent="0.25">
      <c r="B360" s="85" t="s">
        <v>436</v>
      </c>
      <c r="C360" s="87"/>
      <c r="D360" s="88"/>
      <c r="E360" s="87"/>
      <c r="F360" s="86" t="s">
        <v>37</v>
      </c>
      <c r="G360" s="86" t="s">
        <v>37</v>
      </c>
      <c r="H360" s="86" t="s">
        <v>37</v>
      </c>
      <c r="I360" s="66" t="str">
        <f t="shared" si="70"/>
        <v/>
      </c>
      <c r="J360" s="66" t="str">
        <f t="shared" si="71"/>
        <v/>
      </c>
      <c r="K360" s="66" t="str">
        <f t="shared" si="72"/>
        <v/>
      </c>
      <c r="L360" s="66" t="str">
        <f t="shared" si="73"/>
        <v/>
      </c>
      <c r="M360" s="66" t="str">
        <f t="shared" si="74"/>
        <v/>
      </c>
      <c r="N360" s="66" t="str">
        <f t="shared" si="75"/>
        <v>Insufficient Information</v>
      </c>
      <c r="O360" s="66" t="str">
        <f t="shared" si="76"/>
        <v>Insufficient Information</v>
      </c>
      <c r="P360" s="63" t="str">
        <f>IF(AND(J360&lt;&gt;"",J360&lt;=10),CRFs!$C$3,"")</f>
        <v/>
      </c>
      <c r="Q360" s="63" t="str">
        <f>IF(AND(J360&lt;&gt;"",J360&gt;=6,J360&lt;=15),CRFs!$C$4,"")</f>
        <v/>
      </c>
      <c r="R360" s="63" t="str">
        <f>IF(AND(J360&lt;&gt;"",J360&gt;=11,J360&lt;=20),CRFs!$C$5,"")</f>
        <v/>
      </c>
      <c r="S360" s="63" t="str">
        <f>IF(AND(J360&lt;&gt;"",J360&gt;=16,J360&lt;=25),CRFs!$C$6,"")</f>
        <v/>
      </c>
      <c r="T360" s="63" t="str">
        <f>IF(AND(J360&lt;&gt;"",J360&gt;=21),CRFs!$C$7,"")</f>
        <v/>
      </c>
      <c r="U360" s="63" t="str">
        <f>IF(AND(J360&lt;&gt;"",J360&gt;25),CRFs!$C$8,"")</f>
        <v/>
      </c>
      <c r="V360" s="63" t="str">
        <f>IF($N360="Yes",CRFs!$C$9,"")</f>
        <v/>
      </c>
      <c r="W360" s="63" t="str">
        <f>IF($O360="Yes",CRFs!$C$10,"")</f>
        <v/>
      </c>
      <c r="X360" s="63" t="s">
        <v>37</v>
      </c>
      <c r="Y360" s="63" t="str">
        <f>IFERROR(INDEX($P360:$W360,_xlfn.AGGREGATE(15,6,(COLUMN($P360:$W360)-COLUMN($P360)+1)/($P360:$W360&lt;&gt;""),COLUMNS($Y360:Y360))),"")</f>
        <v/>
      </c>
      <c r="Z360" s="63" t="str">
        <f>IFERROR(INDEX($P360:$W360,_xlfn.AGGREGATE(15,6,(COLUMN($P360:$W360)-COLUMN($P360)+1)/($P360:$W360&lt;&gt;""),COLUMNS($Y360:Z360))),"")</f>
        <v/>
      </c>
      <c r="AA360" s="63" t="str">
        <f>IFERROR(INDEX($P360:$W360,_xlfn.AGGREGATE(15,6,(COLUMN($P360:$W360)-COLUMN($P360)+1)/($P360:$W360&lt;&gt;""),COLUMNS($Y360:AA360))),"")</f>
        <v/>
      </c>
      <c r="AB360" s="63" t="str">
        <f>IFERROR(INDEX($P360:$W360,_xlfn.AGGREGATE(15,6,(COLUMN($P360:$W360)-COLUMN($P360)+1)/($P360:$W360&lt;&gt;""),COLUMNS($Y360:AB360))),"")</f>
        <v/>
      </c>
      <c r="AC360" s="86" t="s">
        <v>37</v>
      </c>
      <c r="AD360" s="67">
        <f>IFERROR(IF(LEFT(AE360,4)*1&lt;2022,VLOOKUP(AC360,CRFs!$C$3:$D$10,2,FALSE),IF(LEFT(AE360,4)*1&gt;=2022,VLOOKUP(AC360,CRFs!$C$3:$J$10,2+MATCH(AE360,CRFs!$E$2:$J$2,0),FALSE))),0)</f>
        <v>0</v>
      </c>
      <c r="AE360" s="66" t="str">
        <f t="shared" si="77"/>
        <v/>
      </c>
      <c r="AF360" s="66" t="str">
        <f t="shared" si="78"/>
        <v/>
      </c>
      <c r="AG360" s="68">
        <f t="shared" si="79"/>
        <v>0</v>
      </c>
      <c r="AH360" s="119" t="str">
        <f t="shared" si="80"/>
        <v/>
      </c>
      <c r="AI360" s="74"/>
    </row>
    <row r="361" spans="2:35" ht="16.2" hidden="1" customHeight="1" x14ac:dyDescent="0.25">
      <c r="B361" s="85" t="s">
        <v>437</v>
      </c>
      <c r="C361" s="87"/>
      <c r="D361" s="88"/>
      <c r="E361" s="87"/>
      <c r="F361" s="86" t="s">
        <v>37</v>
      </c>
      <c r="G361" s="86" t="s">
        <v>37</v>
      </c>
      <c r="H361" s="86" t="s">
        <v>37</v>
      </c>
      <c r="I361" s="66" t="str">
        <f t="shared" si="70"/>
        <v/>
      </c>
      <c r="J361" s="66" t="str">
        <f t="shared" si="71"/>
        <v/>
      </c>
      <c r="K361" s="66" t="str">
        <f t="shared" si="72"/>
        <v/>
      </c>
      <c r="L361" s="66" t="str">
        <f t="shared" si="73"/>
        <v/>
      </c>
      <c r="M361" s="66" t="str">
        <f t="shared" si="74"/>
        <v/>
      </c>
      <c r="N361" s="66" t="str">
        <f t="shared" si="75"/>
        <v>Insufficient Information</v>
      </c>
      <c r="O361" s="66" t="str">
        <f t="shared" si="76"/>
        <v>Insufficient Information</v>
      </c>
      <c r="P361" s="63" t="str">
        <f>IF(AND(J361&lt;&gt;"",J361&lt;=10),CRFs!$C$3,"")</f>
        <v/>
      </c>
      <c r="Q361" s="63" t="str">
        <f>IF(AND(J361&lt;&gt;"",J361&gt;=6,J361&lt;=15),CRFs!$C$4,"")</f>
        <v/>
      </c>
      <c r="R361" s="63" t="str">
        <f>IF(AND(J361&lt;&gt;"",J361&gt;=11,J361&lt;=20),CRFs!$C$5,"")</f>
        <v/>
      </c>
      <c r="S361" s="63" t="str">
        <f>IF(AND(J361&lt;&gt;"",J361&gt;=16,J361&lt;=25),CRFs!$C$6,"")</f>
        <v/>
      </c>
      <c r="T361" s="63" t="str">
        <f>IF(AND(J361&lt;&gt;"",J361&gt;=21),CRFs!$C$7,"")</f>
        <v/>
      </c>
      <c r="U361" s="63" t="str">
        <f>IF(AND(J361&lt;&gt;"",J361&gt;25),CRFs!$C$8,"")</f>
        <v/>
      </c>
      <c r="V361" s="63" t="str">
        <f>IF($N361="Yes",CRFs!$C$9,"")</f>
        <v/>
      </c>
      <c r="W361" s="63" t="str">
        <f>IF($O361="Yes",CRFs!$C$10,"")</f>
        <v/>
      </c>
      <c r="X361" s="63" t="s">
        <v>37</v>
      </c>
      <c r="Y361" s="63" t="str">
        <f>IFERROR(INDEX($P361:$W361,_xlfn.AGGREGATE(15,6,(COLUMN($P361:$W361)-COLUMN($P361)+1)/($P361:$W361&lt;&gt;""),COLUMNS($Y361:Y361))),"")</f>
        <v/>
      </c>
      <c r="Z361" s="63" t="str">
        <f>IFERROR(INDEX($P361:$W361,_xlfn.AGGREGATE(15,6,(COLUMN($P361:$W361)-COLUMN($P361)+1)/($P361:$W361&lt;&gt;""),COLUMNS($Y361:Z361))),"")</f>
        <v/>
      </c>
      <c r="AA361" s="63" t="str">
        <f>IFERROR(INDEX($P361:$W361,_xlfn.AGGREGATE(15,6,(COLUMN($P361:$W361)-COLUMN($P361)+1)/($P361:$W361&lt;&gt;""),COLUMNS($Y361:AA361))),"")</f>
        <v/>
      </c>
      <c r="AB361" s="63" t="str">
        <f>IFERROR(INDEX($P361:$W361,_xlfn.AGGREGATE(15,6,(COLUMN($P361:$W361)-COLUMN($P361)+1)/($P361:$W361&lt;&gt;""),COLUMNS($Y361:AB361))),"")</f>
        <v/>
      </c>
      <c r="AC361" s="86" t="s">
        <v>37</v>
      </c>
      <c r="AD361" s="67">
        <f>IFERROR(IF(LEFT(AE361,4)*1&lt;2022,VLOOKUP(AC361,CRFs!$C$3:$D$10,2,FALSE),IF(LEFT(AE361,4)*1&gt;=2022,VLOOKUP(AC361,CRFs!$C$3:$J$10,2+MATCH(AE361,CRFs!$E$2:$J$2,0),FALSE))),0)</f>
        <v>0</v>
      </c>
      <c r="AE361" s="66" t="str">
        <f t="shared" si="77"/>
        <v/>
      </c>
      <c r="AF361" s="66" t="str">
        <f t="shared" si="78"/>
        <v/>
      </c>
      <c r="AG361" s="68">
        <f t="shared" si="79"/>
        <v>0</v>
      </c>
      <c r="AH361" s="119" t="str">
        <f t="shared" si="80"/>
        <v/>
      </c>
      <c r="AI361" s="74"/>
    </row>
    <row r="362" spans="2:35" ht="16.2" hidden="1" customHeight="1" x14ac:dyDescent="0.25">
      <c r="B362" s="85" t="s">
        <v>438</v>
      </c>
      <c r="C362" s="87"/>
      <c r="D362" s="88"/>
      <c r="E362" s="87"/>
      <c r="F362" s="86" t="s">
        <v>37</v>
      </c>
      <c r="G362" s="86" t="s">
        <v>37</v>
      </c>
      <c r="H362" s="86" t="s">
        <v>37</v>
      </c>
      <c r="I362" s="66" t="str">
        <f t="shared" si="70"/>
        <v/>
      </c>
      <c r="J362" s="66" t="str">
        <f t="shared" si="71"/>
        <v/>
      </c>
      <c r="K362" s="66" t="str">
        <f t="shared" si="72"/>
        <v/>
      </c>
      <c r="L362" s="66" t="str">
        <f t="shared" si="73"/>
        <v/>
      </c>
      <c r="M362" s="66" t="str">
        <f t="shared" si="74"/>
        <v/>
      </c>
      <c r="N362" s="66" t="str">
        <f t="shared" si="75"/>
        <v>Insufficient Information</v>
      </c>
      <c r="O362" s="66" t="str">
        <f t="shared" si="76"/>
        <v>Insufficient Information</v>
      </c>
      <c r="P362" s="63" t="str">
        <f>IF(AND(J362&lt;&gt;"",J362&lt;=10),CRFs!$C$3,"")</f>
        <v/>
      </c>
      <c r="Q362" s="63" t="str">
        <f>IF(AND(J362&lt;&gt;"",J362&gt;=6,J362&lt;=15),CRFs!$C$4,"")</f>
        <v/>
      </c>
      <c r="R362" s="63" t="str">
        <f>IF(AND(J362&lt;&gt;"",J362&gt;=11,J362&lt;=20),CRFs!$C$5,"")</f>
        <v/>
      </c>
      <c r="S362" s="63" t="str">
        <f>IF(AND(J362&lt;&gt;"",J362&gt;=16,J362&lt;=25),CRFs!$C$6,"")</f>
        <v/>
      </c>
      <c r="T362" s="63" t="str">
        <f>IF(AND(J362&lt;&gt;"",J362&gt;=21),CRFs!$C$7,"")</f>
        <v/>
      </c>
      <c r="U362" s="63" t="str">
        <f>IF(AND(J362&lt;&gt;"",J362&gt;25),CRFs!$C$8,"")</f>
        <v/>
      </c>
      <c r="V362" s="63" t="str">
        <f>IF($N362="Yes",CRFs!$C$9,"")</f>
        <v/>
      </c>
      <c r="W362" s="63" t="str">
        <f>IF($O362="Yes",CRFs!$C$10,"")</f>
        <v/>
      </c>
      <c r="X362" s="63" t="s">
        <v>37</v>
      </c>
      <c r="Y362" s="63" t="str">
        <f>IFERROR(INDEX($P362:$W362,_xlfn.AGGREGATE(15,6,(COLUMN($P362:$W362)-COLUMN($P362)+1)/($P362:$W362&lt;&gt;""),COLUMNS($Y362:Y362))),"")</f>
        <v/>
      </c>
      <c r="Z362" s="63" t="str">
        <f>IFERROR(INDEX($P362:$W362,_xlfn.AGGREGATE(15,6,(COLUMN($P362:$W362)-COLUMN($P362)+1)/($P362:$W362&lt;&gt;""),COLUMNS($Y362:Z362))),"")</f>
        <v/>
      </c>
      <c r="AA362" s="63" t="str">
        <f>IFERROR(INDEX($P362:$W362,_xlfn.AGGREGATE(15,6,(COLUMN($P362:$W362)-COLUMN($P362)+1)/($P362:$W362&lt;&gt;""),COLUMNS($Y362:AA362))),"")</f>
        <v/>
      </c>
      <c r="AB362" s="63" t="str">
        <f>IFERROR(INDEX($P362:$W362,_xlfn.AGGREGATE(15,6,(COLUMN($P362:$W362)-COLUMN($P362)+1)/($P362:$W362&lt;&gt;""),COLUMNS($Y362:AB362))),"")</f>
        <v/>
      </c>
      <c r="AC362" s="86" t="s">
        <v>37</v>
      </c>
      <c r="AD362" s="67">
        <f>IFERROR(IF(LEFT(AE362,4)*1&lt;2022,VLOOKUP(AC362,CRFs!$C$3:$D$10,2,FALSE),IF(LEFT(AE362,4)*1&gt;=2022,VLOOKUP(AC362,CRFs!$C$3:$J$10,2+MATCH(AE362,CRFs!$E$2:$J$2,0),FALSE))),0)</f>
        <v>0</v>
      </c>
      <c r="AE362" s="66" t="str">
        <f t="shared" si="77"/>
        <v/>
      </c>
      <c r="AF362" s="66" t="str">
        <f t="shared" si="78"/>
        <v/>
      </c>
      <c r="AG362" s="68">
        <f t="shared" si="79"/>
        <v>0</v>
      </c>
      <c r="AH362" s="119" t="str">
        <f t="shared" si="80"/>
        <v/>
      </c>
      <c r="AI362" s="74"/>
    </row>
    <row r="363" spans="2:35" ht="16.2" hidden="1" customHeight="1" x14ac:dyDescent="0.25">
      <c r="B363" s="85" t="s">
        <v>439</v>
      </c>
      <c r="C363" s="87"/>
      <c r="D363" s="88"/>
      <c r="E363" s="87"/>
      <c r="F363" s="86" t="s">
        <v>37</v>
      </c>
      <c r="G363" s="86" t="s">
        <v>37</v>
      </c>
      <c r="H363" s="86" t="s">
        <v>37</v>
      </c>
      <c r="I363" s="66" t="str">
        <f t="shared" si="70"/>
        <v/>
      </c>
      <c r="J363" s="66" t="str">
        <f t="shared" si="71"/>
        <v/>
      </c>
      <c r="K363" s="66" t="str">
        <f t="shared" si="72"/>
        <v/>
      </c>
      <c r="L363" s="66" t="str">
        <f t="shared" si="73"/>
        <v/>
      </c>
      <c r="M363" s="66" t="str">
        <f t="shared" si="74"/>
        <v/>
      </c>
      <c r="N363" s="66" t="str">
        <f t="shared" si="75"/>
        <v>Insufficient Information</v>
      </c>
      <c r="O363" s="66" t="str">
        <f t="shared" si="76"/>
        <v>Insufficient Information</v>
      </c>
      <c r="P363" s="63" t="str">
        <f>IF(AND(J363&lt;&gt;"",J363&lt;=10),CRFs!$C$3,"")</f>
        <v/>
      </c>
      <c r="Q363" s="63" t="str">
        <f>IF(AND(J363&lt;&gt;"",J363&gt;=6,J363&lt;=15),CRFs!$C$4,"")</f>
        <v/>
      </c>
      <c r="R363" s="63" t="str">
        <f>IF(AND(J363&lt;&gt;"",J363&gt;=11,J363&lt;=20),CRFs!$C$5,"")</f>
        <v/>
      </c>
      <c r="S363" s="63" t="str">
        <f>IF(AND(J363&lt;&gt;"",J363&gt;=16,J363&lt;=25),CRFs!$C$6,"")</f>
        <v/>
      </c>
      <c r="T363" s="63" t="str">
        <f>IF(AND(J363&lt;&gt;"",J363&gt;=21),CRFs!$C$7,"")</f>
        <v/>
      </c>
      <c r="U363" s="63" t="str">
        <f>IF(AND(J363&lt;&gt;"",J363&gt;25),CRFs!$C$8,"")</f>
        <v/>
      </c>
      <c r="V363" s="63" t="str">
        <f>IF($N363="Yes",CRFs!$C$9,"")</f>
        <v/>
      </c>
      <c r="W363" s="63" t="str">
        <f>IF($O363="Yes",CRFs!$C$10,"")</f>
        <v/>
      </c>
      <c r="X363" s="63" t="s">
        <v>37</v>
      </c>
      <c r="Y363" s="63" t="str">
        <f>IFERROR(INDEX($P363:$W363,_xlfn.AGGREGATE(15,6,(COLUMN($P363:$W363)-COLUMN($P363)+1)/($P363:$W363&lt;&gt;""),COLUMNS($Y363:Y363))),"")</f>
        <v/>
      </c>
      <c r="Z363" s="63" t="str">
        <f>IFERROR(INDEX($P363:$W363,_xlfn.AGGREGATE(15,6,(COLUMN($P363:$W363)-COLUMN($P363)+1)/($P363:$W363&lt;&gt;""),COLUMNS($Y363:Z363))),"")</f>
        <v/>
      </c>
      <c r="AA363" s="63" t="str">
        <f>IFERROR(INDEX($P363:$W363,_xlfn.AGGREGATE(15,6,(COLUMN($P363:$W363)-COLUMN($P363)+1)/($P363:$W363&lt;&gt;""),COLUMNS($Y363:AA363))),"")</f>
        <v/>
      </c>
      <c r="AB363" s="63" t="str">
        <f>IFERROR(INDEX($P363:$W363,_xlfn.AGGREGATE(15,6,(COLUMN($P363:$W363)-COLUMN($P363)+1)/($P363:$W363&lt;&gt;""),COLUMNS($Y363:AB363))),"")</f>
        <v/>
      </c>
      <c r="AC363" s="86" t="s">
        <v>37</v>
      </c>
      <c r="AD363" s="67">
        <f>IFERROR(IF(LEFT(AE363,4)*1&lt;2022,VLOOKUP(AC363,CRFs!$C$3:$D$10,2,FALSE),IF(LEFT(AE363,4)*1&gt;=2022,VLOOKUP(AC363,CRFs!$C$3:$J$10,2+MATCH(AE363,CRFs!$E$2:$J$2,0),FALSE))),0)</f>
        <v>0</v>
      </c>
      <c r="AE363" s="66" t="str">
        <f t="shared" si="77"/>
        <v/>
      </c>
      <c r="AF363" s="66" t="str">
        <f t="shared" si="78"/>
        <v/>
      </c>
      <c r="AG363" s="68">
        <f t="shared" si="79"/>
        <v>0</v>
      </c>
      <c r="AH363" s="119" t="str">
        <f t="shared" si="80"/>
        <v/>
      </c>
      <c r="AI363" s="74"/>
    </row>
    <row r="364" spans="2:35" ht="16.2" hidden="1" customHeight="1" x14ac:dyDescent="0.25">
      <c r="B364" s="85" t="s">
        <v>440</v>
      </c>
      <c r="C364" s="87"/>
      <c r="D364" s="88"/>
      <c r="E364" s="87"/>
      <c r="F364" s="86" t="s">
        <v>37</v>
      </c>
      <c r="G364" s="86" t="s">
        <v>37</v>
      </c>
      <c r="H364" s="86" t="s">
        <v>37</v>
      </c>
      <c r="I364" s="66" t="str">
        <f t="shared" si="70"/>
        <v/>
      </c>
      <c r="J364" s="66" t="str">
        <f t="shared" si="71"/>
        <v/>
      </c>
      <c r="K364" s="66" t="str">
        <f t="shared" si="72"/>
        <v/>
      </c>
      <c r="L364" s="66" t="str">
        <f t="shared" si="73"/>
        <v/>
      </c>
      <c r="M364" s="66" t="str">
        <f t="shared" si="74"/>
        <v/>
      </c>
      <c r="N364" s="66" t="str">
        <f t="shared" si="75"/>
        <v>Insufficient Information</v>
      </c>
      <c r="O364" s="66" t="str">
        <f t="shared" si="76"/>
        <v>Insufficient Information</v>
      </c>
      <c r="P364" s="63" t="str">
        <f>IF(AND(J364&lt;&gt;"",J364&lt;=10),CRFs!$C$3,"")</f>
        <v/>
      </c>
      <c r="Q364" s="63" t="str">
        <f>IF(AND(J364&lt;&gt;"",J364&gt;=6,J364&lt;=15),CRFs!$C$4,"")</f>
        <v/>
      </c>
      <c r="R364" s="63" t="str">
        <f>IF(AND(J364&lt;&gt;"",J364&gt;=11,J364&lt;=20),CRFs!$C$5,"")</f>
        <v/>
      </c>
      <c r="S364" s="63" t="str">
        <f>IF(AND(J364&lt;&gt;"",J364&gt;=16,J364&lt;=25),CRFs!$C$6,"")</f>
        <v/>
      </c>
      <c r="T364" s="63" t="str">
        <f>IF(AND(J364&lt;&gt;"",J364&gt;=21),CRFs!$C$7,"")</f>
        <v/>
      </c>
      <c r="U364" s="63" t="str">
        <f>IF(AND(J364&lt;&gt;"",J364&gt;25),CRFs!$C$8,"")</f>
        <v/>
      </c>
      <c r="V364" s="63" t="str">
        <f>IF($N364="Yes",CRFs!$C$9,"")</f>
        <v/>
      </c>
      <c r="W364" s="63" t="str">
        <f>IF($O364="Yes",CRFs!$C$10,"")</f>
        <v/>
      </c>
      <c r="X364" s="63" t="s">
        <v>37</v>
      </c>
      <c r="Y364" s="63" t="str">
        <f>IFERROR(INDEX($P364:$W364,_xlfn.AGGREGATE(15,6,(COLUMN($P364:$W364)-COLUMN($P364)+1)/($P364:$W364&lt;&gt;""),COLUMNS($Y364:Y364))),"")</f>
        <v/>
      </c>
      <c r="Z364" s="63" t="str">
        <f>IFERROR(INDEX($P364:$W364,_xlfn.AGGREGATE(15,6,(COLUMN($P364:$W364)-COLUMN($P364)+1)/($P364:$W364&lt;&gt;""),COLUMNS($Y364:Z364))),"")</f>
        <v/>
      </c>
      <c r="AA364" s="63" t="str">
        <f>IFERROR(INDEX($P364:$W364,_xlfn.AGGREGATE(15,6,(COLUMN($P364:$W364)-COLUMN($P364)+1)/($P364:$W364&lt;&gt;""),COLUMNS($Y364:AA364))),"")</f>
        <v/>
      </c>
      <c r="AB364" s="63" t="str">
        <f>IFERROR(INDEX($P364:$W364,_xlfn.AGGREGATE(15,6,(COLUMN($P364:$W364)-COLUMN($P364)+1)/($P364:$W364&lt;&gt;""),COLUMNS($Y364:AB364))),"")</f>
        <v/>
      </c>
      <c r="AC364" s="86" t="s">
        <v>37</v>
      </c>
      <c r="AD364" s="67">
        <f>IFERROR(IF(LEFT(AE364,4)*1&lt;2022,VLOOKUP(AC364,CRFs!$C$3:$D$10,2,FALSE),IF(LEFT(AE364,4)*1&gt;=2022,VLOOKUP(AC364,CRFs!$C$3:$J$10,2+MATCH(AE364,CRFs!$E$2:$J$2,0),FALSE))),0)</f>
        <v>0</v>
      </c>
      <c r="AE364" s="66" t="str">
        <f t="shared" si="77"/>
        <v/>
      </c>
      <c r="AF364" s="66" t="str">
        <f t="shared" si="78"/>
        <v/>
      </c>
      <c r="AG364" s="68">
        <f t="shared" si="79"/>
        <v>0</v>
      </c>
      <c r="AH364" s="119" t="str">
        <f t="shared" si="80"/>
        <v/>
      </c>
      <c r="AI364" s="74"/>
    </row>
    <row r="365" spans="2:35" ht="16.2" hidden="1" customHeight="1" x14ac:dyDescent="0.25">
      <c r="B365" s="85" t="s">
        <v>441</v>
      </c>
      <c r="C365" s="87"/>
      <c r="D365" s="88"/>
      <c r="E365" s="87"/>
      <c r="F365" s="86" t="s">
        <v>37</v>
      </c>
      <c r="G365" s="86" t="s">
        <v>37</v>
      </c>
      <c r="H365" s="86" t="s">
        <v>37</v>
      </c>
      <c r="I365" s="66" t="str">
        <f t="shared" si="70"/>
        <v/>
      </c>
      <c r="J365" s="66" t="str">
        <f t="shared" si="71"/>
        <v/>
      </c>
      <c r="K365" s="66" t="str">
        <f t="shared" si="72"/>
        <v/>
      </c>
      <c r="L365" s="66" t="str">
        <f t="shared" si="73"/>
        <v/>
      </c>
      <c r="M365" s="66" t="str">
        <f t="shared" si="74"/>
        <v/>
      </c>
      <c r="N365" s="66" t="str">
        <f t="shared" si="75"/>
        <v>Insufficient Information</v>
      </c>
      <c r="O365" s="66" t="str">
        <f t="shared" si="76"/>
        <v>Insufficient Information</v>
      </c>
      <c r="P365" s="63" t="str">
        <f>IF(AND(J365&lt;&gt;"",J365&lt;=10),CRFs!$C$3,"")</f>
        <v/>
      </c>
      <c r="Q365" s="63" t="str">
        <f>IF(AND(J365&lt;&gt;"",J365&gt;=6,J365&lt;=15),CRFs!$C$4,"")</f>
        <v/>
      </c>
      <c r="R365" s="63" t="str">
        <f>IF(AND(J365&lt;&gt;"",J365&gt;=11,J365&lt;=20),CRFs!$C$5,"")</f>
        <v/>
      </c>
      <c r="S365" s="63" t="str">
        <f>IF(AND(J365&lt;&gt;"",J365&gt;=16,J365&lt;=25),CRFs!$C$6,"")</f>
        <v/>
      </c>
      <c r="T365" s="63" t="str">
        <f>IF(AND(J365&lt;&gt;"",J365&gt;=21),CRFs!$C$7,"")</f>
        <v/>
      </c>
      <c r="U365" s="63" t="str">
        <f>IF(AND(J365&lt;&gt;"",J365&gt;25),CRFs!$C$8,"")</f>
        <v/>
      </c>
      <c r="V365" s="63" t="str">
        <f>IF($N365="Yes",CRFs!$C$9,"")</f>
        <v/>
      </c>
      <c r="W365" s="63" t="str">
        <f>IF($O365="Yes",CRFs!$C$10,"")</f>
        <v/>
      </c>
      <c r="X365" s="63" t="s">
        <v>37</v>
      </c>
      <c r="Y365" s="63" t="str">
        <f>IFERROR(INDEX($P365:$W365,_xlfn.AGGREGATE(15,6,(COLUMN($P365:$W365)-COLUMN($P365)+1)/($P365:$W365&lt;&gt;""),COLUMNS($Y365:Y365))),"")</f>
        <v/>
      </c>
      <c r="Z365" s="63" t="str">
        <f>IFERROR(INDEX($P365:$W365,_xlfn.AGGREGATE(15,6,(COLUMN($P365:$W365)-COLUMN($P365)+1)/($P365:$W365&lt;&gt;""),COLUMNS($Y365:Z365))),"")</f>
        <v/>
      </c>
      <c r="AA365" s="63" t="str">
        <f>IFERROR(INDEX($P365:$W365,_xlfn.AGGREGATE(15,6,(COLUMN($P365:$W365)-COLUMN($P365)+1)/($P365:$W365&lt;&gt;""),COLUMNS($Y365:AA365))),"")</f>
        <v/>
      </c>
      <c r="AB365" s="63" t="str">
        <f>IFERROR(INDEX($P365:$W365,_xlfn.AGGREGATE(15,6,(COLUMN($P365:$W365)-COLUMN($P365)+1)/($P365:$W365&lt;&gt;""),COLUMNS($Y365:AB365))),"")</f>
        <v/>
      </c>
      <c r="AC365" s="86" t="s">
        <v>37</v>
      </c>
      <c r="AD365" s="67">
        <f>IFERROR(IF(LEFT(AE365,4)*1&lt;2022,VLOOKUP(AC365,CRFs!$C$3:$D$10,2,FALSE),IF(LEFT(AE365,4)*1&gt;=2022,VLOOKUP(AC365,CRFs!$C$3:$J$10,2+MATCH(AE365,CRFs!$E$2:$J$2,0),FALSE))),0)</f>
        <v>0</v>
      </c>
      <c r="AE365" s="66" t="str">
        <f t="shared" si="77"/>
        <v/>
      </c>
      <c r="AF365" s="66" t="str">
        <f t="shared" si="78"/>
        <v/>
      </c>
      <c r="AG365" s="68">
        <f t="shared" si="79"/>
        <v>0</v>
      </c>
      <c r="AH365" s="119" t="str">
        <f t="shared" si="80"/>
        <v/>
      </c>
      <c r="AI365" s="74"/>
    </row>
    <row r="366" spans="2:35" ht="16.2" hidden="1" customHeight="1" x14ac:dyDescent="0.25">
      <c r="B366" s="85" t="s">
        <v>442</v>
      </c>
      <c r="C366" s="87"/>
      <c r="D366" s="88"/>
      <c r="E366" s="87"/>
      <c r="F366" s="86" t="s">
        <v>37</v>
      </c>
      <c r="G366" s="86" t="s">
        <v>37</v>
      </c>
      <c r="H366" s="86" t="s">
        <v>37</v>
      </c>
      <c r="I366" s="66" t="str">
        <f t="shared" si="70"/>
        <v/>
      </c>
      <c r="J366" s="66" t="str">
        <f t="shared" si="71"/>
        <v/>
      </c>
      <c r="K366" s="66" t="str">
        <f t="shared" si="72"/>
        <v/>
      </c>
      <c r="L366" s="66" t="str">
        <f t="shared" si="73"/>
        <v/>
      </c>
      <c r="M366" s="66" t="str">
        <f t="shared" si="74"/>
        <v/>
      </c>
      <c r="N366" s="66" t="str">
        <f t="shared" si="75"/>
        <v>Insufficient Information</v>
      </c>
      <c r="O366" s="66" t="str">
        <f t="shared" si="76"/>
        <v>Insufficient Information</v>
      </c>
      <c r="P366" s="63" t="str">
        <f>IF(AND(J366&lt;&gt;"",J366&lt;=10),CRFs!$C$3,"")</f>
        <v/>
      </c>
      <c r="Q366" s="63" t="str">
        <f>IF(AND(J366&lt;&gt;"",J366&gt;=6,J366&lt;=15),CRFs!$C$4,"")</f>
        <v/>
      </c>
      <c r="R366" s="63" t="str">
        <f>IF(AND(J366&lt;&gt;"",J366&gt;=11,J366&lt;=20),CRFs!$C$5,"")</f>
        <v/>
      </c>
      <c r="S366" s="63" t="str">
        <f>IF(AND(J366&lt;&gt;"",J366&gt;=16,J366&lt;=25),CRFs!$C$6,"")</f>
        <v/>
      </c>
      <c r="T366" s="63" t="str">
        <f>IF(AND(J366&lt;&gt;"",J366&gt;=21),CRFs!$C$7,"")</f>
        <v/>
      </c>
      <c r="U366" s="63" t="str">
        <f>IF(AND(J366&lt;&gt;"",J366&gt;25),CRFs!$C$8,"")</f>
        <v/>
      </c>
      <c r="V366" s="63" t="str">
        <f>IF($N366="Yes",CRFs!$C$9,"")</f>
        <v/>
      </c>
      <c r="W366" s="63" t="str">
        <f>IF($O366="Yes",CRFs!$C$10,"")</f>
        <v/>
      </c>
      <c r="X366" s="63" t="s">
        <v>37</v>
      </c>
      <c r="Y366" s="63" t="str">
        <f>IFERROR(INDEX($P366:$W366,_xlfn.AGGREGATE(15,6,(COLUMN($P366:$W366)-COLUMN($P366)+1)/($P366:$W366&lt;&gt;""),COLUMNS($Y366:Y366))),"")</f>
        <v/>
      </c>
      <c r="Z366" s="63" t="str">
        <f>IFERROR(INDEX($P366:$W366,_xlfn.AGGREGATE(15,6,(COLUMN($P366:$W366)-COLUMN($P366)+1)/($P366:$W366&lt;&gt;""),COLUMNS($Y366:Z366))),"")</f>
        <v/>
      </c>
      <c r="AA366" s="63" t="str">
        <f>IFERROR(INDEX($P366:$W366,_xlfn.AGGREGATE(15,6,(COLUMN($P366:$W366)-COLUMN($P366)+1)/($P366:$W366&lt;&gt;""),COLUMNS($Y366:AA366))),"")</f>
        <v/>
      </c>
      <c r="AB366" s="63" t="str">
        <f>IFERROR(INDEX($P366:$W366,_xlfn.AGGREGATE(15,6,(COLUMN($P366:$W366)-COLUMN($P366)+1)/($P366:$W366&lt;&gt;""),COLUMNS($Y366:AB366))),"")</f>
        <v/>
      </c>
      <c r="AC366" s="86" t="s">
        <v>37</v>
      </c>
      <c r="AD366" s="67">
        <f>IFERROR(IF(LEFT(AE366,4)*1&lt;2022,VLOOKUP(AC366,CRFs!$C$3:$D$10,2,FALSE),IF(LEFT(AE366,4)*1&gt;=2022,VLOOKUP(AC366,CRFs!$C$3:$J$10,2+MATCH(AE366,CRFs!$E$2:$J$2,0),FALSE))),0)</f>
        <v>0</v>
      </c>
      <c r="AE366" s="66" t="str">
        <f t="shared" si="77"/>
        <v/>
      </c>
      <c r="AF366" s="66" t="str">
        <f t="shared" si="78"/>
        <v/>
      </c>
      <c r="AG366" s="68">
        <f t="shared" si="79"/>
        <v>0</v>
      </c>
      <c r="AH366" s="119" t="str">
        <f t="shared" si="80"/>
        <v/>
      </c>
      <c r="AI366" s="74"/>
    </row>
    <row r="367" spans="2:35" ht="16.2" hidden="1" customHeight="1" x14ac:dyDescent="0.25">
      <c r="B367" s="85" t="s">
        <v>443</v>
      </c>
      <c r="C367" s="87"/>
      <c r="D367" s="88"/>
      <c r="E367" s="87"/>
      <c r="F367" s="86" t="s">
        <v>37</v>
      </c>
      <c r="G367" s="86" t="s">
        <v>37</v>
      </c>
      <c r="H367" s="86" t="s">
        <v>37</v>
      </c>
      <c r="I367" s="66" t="str">
        <f t="shared" si="70"/>
        <v/>
      </c>
      <c r="J367" s="66" t="str">
        <f t="shared" si="71"/>
        <v/>
      </c>
      <c r="K367" s="66" t="str">
        <f t="shared" si="72"/>
        <v/>
      </c>
      <c r="L367" s="66" t="str">
        <f t="shared" si="73"/>
        <v/>
      </c>
      <c r="M367" s="66" t="str">
        <f t="shared" si="74"/>
        <v/>
      </c>
      <c r="N367" s="66" t="str">
        <f t="shared" si="75"/>
        <v>Insufficient Information</v>
      </c>
      <c r="O367" s="66" t="str">
        <f t="shared" si="76"/>
        <v>Insufficient Information</v>
      </c>
      <c r="P367" s="63" t="str">
        <f>IF(AND(J367&lt;&gt;"",J367&lt;=10),CRFs!$C$3,"")</f>
        <v/>
      </c>
      <c r="Q367" s="63" t="str">
        <f>IF(AND(J367&lt;&gt;"",J367&gt;=6,J367&lt;=15),CRFs!$C$4,"")</f>
        <v/>
      </c>
      <c r="R367" s="63" t="str">
        <f>IF(AND(J367&lt;&gt;"",J367&gt;=11,J367&lt;=20),CRFs!$C$5,"")</f>
        <v/>
      </c>
      <c r="S367" s="63" t="str">
        <f>IF(AND(J367&lt;&gt;"",J367&gt;=16,J367&lt;=25),CRFs!$C$6,"")</f>
        <v/>
      </c>
      <c r="T367" s="63" t="str">
        <f>IF(AND(J367&lt;&gt;"",J367&gt;=21),CRFs!$C$7,"")</f>
        <v/>
      </c>
      <c r="U367" s="63" t="str">
        <f>IF(AND(J367&lt;&gt;"",J367&gt;25),CRFs!$C$8,"")</f>
        <v/>
      </c>
      <c r="V367" s="63" t="str">
        <f>IF($N367="Yes",CRFs!$C$9,"")</f>
        <v/>
      </c>
      <c r="W367" s="63" t="str">
        <f>IF($O367="Yes",CRFs!$C$10,"")</f>
        <v/>
      </c>
      <c r="X367" s="63" t="s">
        <v>37</v>
      </c>
      <c r="Y367" s="63" t="str">
        <f>IFERROR(INDEX($P367:$W367,_xlfn.AGGREGATE(15,6,(COLUMN($P367:$W367)-COLUMN($P367)+1)/($P367:$W367&lt;&gt;""),COLUMNS($Y367:Y367))),"")</f>
        <v/>
      </c>
      <c r="Z367" s="63" t="str">
        <f>IFERROR(INDEX($P367:$W367,_xlfn.AGGREGATE(15,6,(COLUMN($P367:$W367)-COLUMN($P367)+1)/($P367:$W367&lt;&gt;""),COLUMNS($Y367:Z367))),"")</f>
        <v/>
      </c>
      <c r="AA367" s="63" t="str">
        <f>IFERROR(INDEX($P367:$W367,_xlfn.AGGREGATE(15,6,(COLUMN($P367:$W367)-COLUMN($P367)+1)/($P367:$W367&lt;&gt;""),COLUMNS($Y367:AA367))),"")</f>
        <v/>
      </c>
      <c r="AB367" s="63" t="str">
        <f>IFERROR(INDEX($P367:$W367,_xlfn.AGGREGATE(15,6,(COLUMN($P367:$W367)-COLUMN($P367)+1)/($P367:$W367&lt;&gt;""),COLUMNS($Y367:AB367))),"")</f>
        <v/>
      </c>
      <c r="AC367" s="86" t="s">
        <v>37</v>
      </c>
      <c r="AD367" s="67">
        <f>IFERROR(IF(LEFT(AE367,4)*1&lt;2022,VLOOKUP(AC367,CRFs!$C$3:$D$10,2,FALSE),IF(LEFT(AE367,4)*1&gt;=2022,VLOOKUP(AC367,CRFs!$C$3:$J$10,2+MATCH(AE367,CRFs!$E$2:$J$2,0),FALSE))),0)</f>
        <v>0</v>
      </c>
      <c r="AE367" s="66" t="str">
        <f t="shared" si="77"/>
        <v/>
      </c>
      <c r="AF367" s="66" t="str">
        <f t="shared" si="78"/>
        <v/>
      </c>
      <c r="AG367" s="68">
        <f t="shared" si="79"/>
        <v>0</v>
      </c>
      <c r="AH367" s="119" t="str">
        <f t="shared" si="80"/>
        <v/>
      </c>
      <c r="AI367" s="74"/>
    </row>
    <row r="368" spans="2:35" ht="16.2" hidden="1" customHeight="1" x14ac:dyDescent="0.25">
      <c r="B368" s="85" t="s">
        <v>444</v>
      </c>
      <c r="C368" s="87"/>
      <c r="D368" s="88"/>
      <c r="E368" s="87"/>
      <c r="F368" s="86" t="s">
        <v>37</v>
      </c>
      <c r="G368" s="86" t="s">
        <v>37</v>
      </c>
      <c r="H368" s="86" t="s">
        <v>37</v>
      </c>
      <c r="I368" s="66" t="str">
        <f t="shared" si="70"/>
        <v/>
      </c>
      <c r="J368" s="66" t="str">
        <f t="shared" si="71"/>
        <v/>
      </c>
      <c r="K368" s="66" t="str">
        <f t="shared" si="72"/>
        <v/>
      </c>
      <c r="L368" s="66" t="str">
        <f t="shared" si="73"/>
        <v/>
      </c>
      <c r="M368" s="66" t="str">
        <f t="shared" si="74"/>
        <v/>
      </c>
      <c r="N368" s="66" t="str">
        <f t="shared" si="75"/>
        <v>Insufficient Information</v>
      </c>
      <c r="O368" s="66" t="str">
        <f t="shared" si="76"/>
        <v>Insufficient Information</v>
      </c>
      <c r="P368" s="63" t="str">
        <f>IF(AND(J368&lt;&gt;"",J368&lt;=10),CRFs!$C$3,"")</f>
        <v/>
      </c>
      <c r="Q368" s="63" t="str">
        <f>IF(AND(J368&lt;&gt;"",J368&gt;=6,J368&lt;=15),CRFs!$C$4,"")</f>
        <v/>
      </c>
      <c r="R368" s="63" t="str">
        <f>IF(AND(J368&lt;&gt;"",J368&gt;=11,J368&lt;=20),CRFs!$C$5,"")</f>
        <v/>
      </c>
      <c r="S368" s="63" t="str">
        <f>IF(AND(J368&lt;&gt;"",J368&gt;=16,J368&lt;=25),CRFs!$C$6,"")</f>
        <v/>
      </c>
      <c r="T368" s="63" t="str">
        <f>IF(AND(J368&lt;&gt;"",J368&gt;=21),CRFs!$C$7,"")</f>
        <v/>
      </c>
      <c r="U368" s="63" t="str">
        <f>IF(AND(J368&lt;&gt;"",J368&gt;25),CRFs!$C$8,"")</f>
        <v/>
      </c>
      <c r="V368" s="63" t="str">
        <f>IF($N368="Yes",CRFs!$C$9,"")</f>
        <v/>
      </c>
      <c r="W368" s="63" t="str">
        <f>IF($O368="Yes",CRFs!$C$10,"")</f>
        <v/>
      </c>
      <c r="X368" s="63" t="s">
        <v>37</v>
      </c>
      <c r="Y368" s="63" t="str">
        <f>IFERROR(INDEX($P368:$W368,_xlfn.AGGREGATE(15,6,(COLUMN($P368:$W368)-COLUMN($P368)+1)/($P368:$W368&lt;&gt;""),COLUMNS($Y368:Y368))),"")</f>
        <v/>
      </c>
      <c r="Z368" s="63" t="str">
        <f>IFERROR(INDEX($P368:$W368,_xlfn.AGGREGATE(15,6,(COLUMN($P368:$W368)-COLUMN($P368)+1)/($P368:$W368&lt;&gt;""),COLUMNS($Y368:Z368))),"")</f>
        <v/>
      </c>
      <c r="AA368" s="63" t="str">
        <f>IFERROR(INDEX($P368:$W368,_xlfn.AGGREGATE(15,6,(COLUMN($P368:$W368)-COLUMN($P368)+1)/($P368:$W368&lt;&gt;""),COLUMNS($Y368:AA368))),"")</f>
        <v/>
      </c>
      <c r="AB368" s="63" t="str">
        <f>IFERROR(INDEX($P368:$W368,_xlfn.AGGREGATE(15,6,(COLUMN($P368:$W368)-COLUMN($P368)+1)/($P368:$W368&lt;&gt;""),COLUMNS($Y368:AB368))),"")</f>
        <v/>
      </c>
      <c r="AC368" s="86" t="s">
        <v>37</v>
      </c>
      <c r="AD368" s="67">
        <f>IFERROR(IF(LEFT(AE368,4)*1&lt;2022,VLOOKUP(AC368,CRFs!$C$3:$D$10,2,FALSE),IF(LEFT(AE368,4)*1&gt;=2022,VLOOKUP(AC368,CRFs!$C$3:$J$10,2+MATCH(AE368,CRFs!$E$2:$J$2,0),FALSE))),0)</f>
        <v>0</v>
      </c>
      <c r="AE368" s="66" t="str">
        <f t="shared" si="77"/>
        <v/>
      </c>
      <c r="AF368" s="66" t="str">
        <f t="shared" si="78"/>
        <v/>
      </c>
      <c r="AG368" s="68">
        <f t="shared" si="79"/>
        <v>0</v>
      </c>
      <c r="AH368" s="119" t="str">
        <f t="shared" si="80"/>
        <v/>
      </c>
      <c r="AI368" s="74"/>
    </row>
    <row r="369" spans="2:35" ht="16.2" hidden="1" customHeight="1" x14ac:dyDescent="0.25">
      <c r="B369" s="85" t="s">
        <v>445</v>
      </c>
      <c r="C369" s="87"/>
      <c r="D369" s="88"/>
      <c r="E369" s="87"/>
      <c r="F369" s="86" t="s">
        <v>37</v>
      </c>
      <c r="G369" s="86" t="s">
        <v>37</v>
      </c>
      <c r="H369" s="86" t="s">
        <v>37</v>
      </c>
      <c r="I369" s="66" t="str">
        <f t="shared" si="70"/>
        <v/>
      </c>
      <c r="J369" s="66" t="str">
        <f t="shared" si="71"/>
        <v/>
      </c>
      <c r="K369" s="66" t="str">
        <f t="shared" si="72"/>
        <v/>
      </c>
      <c r="L369" s="66" t="str">
        <f t="shared" si="73"/>
        <v/>
      </c>
      <c r="M369" s="66" t="str">
        <f t="shared" si="74"/>
        <v/>
      </c>
      <c r="N369" s="66" t="str">
        <f t="shared" si="75"/>
        <v>Insufficient Information</v>
      </c>
      <c r="O369" s="66" t="str">
        <f t="shared" si="76"/>
        <v>Insufficient Information</v>
      </c>
      <c r="P369" s="63" t="str">
        <f>IF(AND(J369&lt;&gt;"",J369&lt;=10),CRFs!$C$3,"")</f>
        <v/>
      </c>
      <c r="Q369" s="63" t="str">
        <f>IF(AND(J369&lt;&gt;"",J369&gt;=6,J369&lt;=15),CRFs!$C$4,"")</f>
        <v/>
      </c>
      <c r="R369" s="63" t="str">
        <f>IF(AND(J369&lt;&gt;"",J369&gt;=11,J369&lt;=20),CRFs!$C$5,"")</f>
        <v/>
      </c>
      <c r="S369" s="63" t="str">
        <f>IF(AND(J369&lt;&gt;"",J369&gt;=16,J369&lt;=25),CRFs!$C$6,"")</f>
        <v/>
      </c>
      <c r="T369" s="63" t="str">
        <f>IF(AND(J369&lt;&gt;"",J369&gt;=21),CRFs!$C$7,"")</f>
        <v/>
      </c>
      <c r="U369" s="63" t="str">
        <f>IF(AND(J369&lt;&gt;"",J369&gt;25),CRFs!$C$8,"")</f>
        <v/>
      </c>
      <c r="V369" s="63" t="str">
        <f>IF($N369="Yes",CRFs!$C$9,"")</f>
        <v/>
      </c>
      <c r="W369" s="63" t="str">
        <f>IF($O369="Yes",CRFs!$C$10,"")</f>
        <v/>
      </c>
      <c r="X369" s="63" t="s">
        <v>37</v>
      </c>
      <c r="Y369" s="63" t="str">
        <f>IFERROR(INDEX($P369:$W369,_xlfn.AGGREGATE(15,6,(COLUMN($P369:$W369)-COLUMN($P369)+1)/($P369:$W369&lt;&gt;""),COLUMNS($Y369:Y369))),"")</f>
        <v/>
      </c>
      <c r="Z369" s="63" t="str">
        <f>IFERROR(INDEX($P369:$W369,_xlfn.AGGREGATE(15,6,(COLUMN($P369:$W369)-COLUMN($P369)+1)/($P369:$W369&lt;&gt;""),COLUMNS($Y369:Z369))),"")</f>
        <v/>
      </c>
      <c r="AA369" s="63" t="str">
        <f>IFERROR(INDEX($P369:$W369,_xlfn.AGGREGATE(15,6,(COLUMN($P369:$W369)-COLUMN($P369)+1)/($P369:$W369&lt;&gt;""),COLUMNS($Y369:AA369))),"")</f>
        <v/>
      </c>
      <c r="AB369" s="63" t="str">
        <f>IFERROR(INDEX($P369:$W369,_xlfn.AGGREGATE(15,6,(COLUMN($P369:$W369)-COLUMN($P369)+1)/($P369:$W369&lt;&gt;""),COLUMNS($Y369:AB369))),"")</f>
        <v/>
      </c>
      <c r="AC369" s="86" t="s">
        <v>37</v>
      </c>
      <c r="AD369" s="67">
        <f>IFERROR(IF(LEFT(AE369,4)*1&lt;2022,VLOOKUP(AC369,CRFs!$C$3:$D$10,2,FALSE),IF(LEFT(AE369,4)*1&gt;=2022,VLOOKUP(AC369,CRFs!$C$3:$J$10,2+MATCH(AE369,CRFs!$E$2:$J$2,0),FALSE))),0)</f>
        <v>0</v>
      </c>
      <c r="AE369" s="66" t="str">
        <f t="shared" si="77"/>
        <v/>
      </c>
      <c r="AF369" s="66" t="str">
        <f t="shared" si="78"/>
        <v/>
      </c>
      <c r="AG369" s="68">
        <f t="shared" si="79"/>
        <v>0</v>
      </c>
      <c r="AH369" s="119" t="str">
        <f t="shared" si="80"/>
        <v/>
      </c>
      <c r="AI369" s="74"/>
    </row>
    <row r="370" spans="2:35" ht="16.2" hidden="1" customHeight="1" x14ac:dyDescent="0.25">
      <c r="B370" s="85" t="s">
        <v>446</v>
      </c>
      <c r="C370" s="87"/>
      <c r="D370" s="88"/>
      <c r="E370" s="87"/>
      <c r="F370" s="86" t="s">
        <v>37</v>
      </c>
      <c r="G370" s="86" t="s">
        <v>37</v>
      </c>
      <c r="H370" s="86" t="s">
        <v>37</v>
      </c>
      <c r="I370" s="66" t="str">
        <f t="shared" si="70"/>
        <v/>
      </c>
      <c r="J370" s="66" t="str">
        <f t="shared" si="71"/>
        <v/>
      </c>
      <c r="K370" s="66" t="str">
        <f t="shared" si="72"/>
        <v/>
      </c>
      <c r="L370" s="66" t="str">
        <f t="shared" si="73"/>
        <v/>
      </c>
      <c r="M370" s="66" t="str">
        <f t="shared" si="74"/>
        <v/>
      </c>
      <c r="N370" s="66" t="str">
        <f t="shared" si="75"/>
        <v>Insufficient Information</v>
      </c>
      <c r="O370" s="66" t="str">
        <f t="shared" si="76"/>
        <v>Insufficient Information</v>
      </c>
      <c r="P370" s="63" t="str">
        <f>IF(AND(J370&lt;&gt;"",J370&lt;=10),CRFs!$C$3,"")</f>
        <v/>
      </c>
      <c r="Q370" s="63" t="str">
        <f>IF(AND(J370&lt;&gt;"",J370&gt;=6,J370&lt;=15),CRFs!$C$4,"")</f>
        <v/>
      </c>
      <c r="R370" s="63" t="str">
        <f>IF(AND(J370&lt;&gt;"",J370&gt;=11,J370&lt;=20),CRFs!$C$5,"")</f>
        <v/>
      </c>
      <c r="S370" s="63" t="str">
        <f>IF(AND(J370&lt;&gt;"",J370&gt;=16,J370&lt;=25),CRFs!$C$6,"")</f>
        <v/>
      </c>
      <c r="T370" s="63" t="str">
        <f>IF(AND(J370&lt;&gt;"",J370&gt;=21),CRFs!$C$7,"")</f>
        <v/>
      </c>
      <c r="U370" s="63" t="str">
        <f>IF(AND(J370&lt;&gt;"",J370&gt;25),CRFs!$C$8,"")</f>
        <v/>
      </c>
      <c r="V370" s="63" t="str">
        <f>IF($N370="Yes",CRFs!$C$9,"")</f>
        <v/>
      </c>
      <c r="W370" s="63" t="str">
        <f>IF($O370="Yes",CRFs!$C$10,"")</f>
        <v/>
      </c>
      <c r="X370" s="63" t="s">
        <v>37</v>
      </c>
      <c r="Y370" s="63" t="str">
        <f>IFERROR(INDEX($P370:$W370,_xlfn.AGGREGATE(15,6,(COLUMN($P370:$W370)-COLUMN($P370)+1)/($P370:$W370&lt;&gt;""),COLUMNS($Y370:Y370))),"")</f>
        <v/>
      </c>
      <c r="Z370" s="63" t="str">
        <f>IFERROR(INDEX($P370:$W370,_xlfn.AGGREGATE(15,6,(COLUMN($P370:$W370)-COLUMN($P370)+1)/($P370:$W370&lt;&gt;""),COLUMNS($Y370:Z370))),"")</f>
        <v/>
      </c>
      <c r="AA370" s="63" t="str">
        <f>IFERROR(INDEX($P370:$W370,_xlfn.AGGREGATE(15,6,(COLUMN($P370:$W370)-COLUMN($P370)+1)/($P370:$W370&lt;&gt;""),COLUMNS($Y370:AA370))),"")</f>
        <v/>
      </c>
      <c r="AB370" s="63" t="str">
        <f>IFERROR(INDEX($P370:$W370,_xlfn.AGGREGATE(15,6,(COLUMN($P370:$W370)-COLUMN($P370)+1)/($P370:$W370&lt;&gt;""),COLUMNS($Y370:AB370))),"")</f>
        <v/>
      </c>
      <c r="AC370" s="86" t="s">
        <v>37</v>
      </c>
      <c r="AD370" s="67">
        <f>IFERROR(IF(LEFT(AE370,4)*1&lt;2022,VLOOKUP(AC370,CRFs!$C$3:$D$10,2,FALSE),IF(LEFT(AE370,4)*1&gt;=2022,VLOOKUP(AC370,CRFs!$C$3:$J$10,2+MATCH(AE370,CRFs!$E$2:$J$2,0),FALSE))),0)</f>
        <v>0</v>
      </c>
      <c r="AE370" s="66" t="str">
        <f t="shared" si="77"/>
        <v/>
      </c>
      <c r="AF370" s="66" t="str">
        <f t="shared" si="78"/>
        <v/>
      </c>
      <c r="AG370" s="68">
        <f t="shared" si="79"/>
        <v>0</v>
      </c>
      <c r="AH370" s="119" t="str">
        <f t="shared" si="80"/>
        <v/>
      </c>
      <c r="AI370" s="74"/>
    </row>
    <row r="371" spans="2:35" ht="16.2" hidden="1" customHeight="1" x14ac:dyDescent="0.25">
      <c r="B371" s="85" t="s">
        <v>447</v>
      </c>
      <c r="C371" s="87"/>
      <c r="D371" s="88"/>
      <c r="E371" s="87"/>
      <c r="F371" s="86" t="s">
        <v>37</v>
      </c>
      <c r="G371" s="86" t="s">
        <v>37</v>
      </c>
      <c r="H371" s="86" t="s">
        <v>37</v>
      </c>
      <c r="I371" s="66" t="str">
        <f t="shared" si="70"/>
        <v/>
      </c>
      <c r="J371" s="66" t="str">
        <f t="shared" si="71"/>
        <v/>
      </c>
      <c r="K371" s="66" t="str">
        <f t="shared" si="72"/>
        <v/>
      </c>
      <c r="L371" s="66" t="str">
        <f t="shared" si="73"/>
        <v/>
      </c>
      <c r="M371" s="66" t="str">
        <f t="shared" si="74"/>
        <v/>
      </c>
      <c r="N371" s="66" t="str">
        <f t="shared" si="75"/>
        <v>Insufficient Information</v>
      </c>
      <c r="O371" s="66" t="str">
        <f t="shared" si="76"/>
        <v>Insufficient Information</v>
      </c>
      <c r="P371" s="63" t="str">
        <f>IF(AND(J371&lt;&gt;"",J371&lt;=10),CRFs!$C$3,"")</f>
        <v/>
      </c>
      <c r="Q371" s="63" t="str">
        <f>IF(AND(J371&lt;&gt;"",J371&gt;=6,J371&lt;=15),CRFs!$C$4,"")</f>
        <v/>
      </c>
      <c r="R371" s="63" t="str">
        <f>IF(AND(J371&lt;&gt;"",J371&gt;=11,J371&lt;=20),CRFs!$C$5,"")</f>
        <v/>
      </c>
      <c r="S371" s="63" t="str">
        <f>IF(AND(J371&lt;&gt;"",J371&gt;=16,J371&lt;=25),CRFs!$C$6,"")</f>
        <v/>
      </c>
      <c r="T371" s="63" t="str">
        <f>IF(AND(J371&lt;&gt;"",J371&gt;=21),CRFs!$C$7,"")</f>
        <v/>
      </c>
      <c r="U371" s="63" t="str">
        <f>IF(AND(J371&lt;&gt;"",J371&gt;25),CRFs!$C$8,"")</f>
        <v/>
      </c>
      <c r="V371" s="63" t="str">
        <f>IF($N371="Yes",CRFs!$C$9,"")</f>
        <v/>
      </c>
      <c r="W371" s="63" t="str">
        <f>IF($O371="Yes",CRFs!$C$10,"")</f>
        <v/>
      </c>
      <c r="X371" s="63" t="s">
        <v>37</v>
      </c>
      <c r="Y371" s="63" t="str">
        <f>IFERROR(INDEX($P371:$W371,_xlfn.AGGREGATE(15,6,(COLUMN($P371:$W371)-COLUMN($P371)+1)/($P371:$W371&lt;&gt;""),COLUMNS($Y371:Y371))),"")</f>
        <v/>
      </c>
      <c r="Z371" s="63" t="str">
        <f>IFERROR(INDEX($P371:$W371,_xlfn.AGGREGATE(15,6,(COLUMN($P371:$W371)-COLUMN($P371)+1)/($P371:$W371&lt;&gt;""),COLUMNS($Y371:Z371))),"")</f>
        <v/>
      </c>
      <c r="AA371" s="63" t="str">
        <f>IFERROR(INDEX($P371:$W371,_xlfn.AGGREGATE(15,6,(COLUMN($P371:$W371)-COLUMN($P371)+1)/($P371:$W371&lt;&gt;""),COLUMNS($Y371:AA371))),"")</f>
        <v/>
      </c>
      <c r="AB371" s="63" t="str">
        <f>IFERROR(INDEX($P371:$W371,_xlfn.AGGREGATE(15,6,(COLUMN($P371:$W371)-COLUMN($P371)+1)/($P371:$W371&lt;&gt;""),COLUMNS($Y371:AB371))),"")</f>
        <v/>
      </c>
      <c r="AC371" s="86" t="s">
        <v>37</v>
      </c>
      <c r="AD371" s="67">
        <f>IFERROR(IF(LEFT(AE371,4)*1&lt;2022,VLOOKUP(AC371,CRFs!$C$3:$D$10,2,FALSE),IF(LEFT(AE371,4)*1&gt;=2022,VLOOKUP(AC371,CRFs!$C$3:$J$10,2+MATCH(AE371,CRFs!$E$2:$J$2,0),FALSE))),0)</f>
        <v>0</v>
      </c>
      <c r="AE371" s="66" t="str">
        <f t="shared" si="77"/>
        <v/>
      </c>
      <c r="AF371" s="66" t="str">
        <f t="shared" si="78"/>
        <v/>
      </c>
      <c r="AG371" s="68">
        <f t="shared" si="79"/>
        <v>0</v>
      </c>
      <c r="AH371" s="119" t="str">
        <f t="shared" si="80"/>
        <v/>
      </c>
      <c r="AI371" s="74"/>
    </row>
    <row r="372" spans="2:35" ht="16.2" hidden="1" customHeight="1" x14ac:dyDescent="0.25">
      <c r="B372" s="85" t="s">
        <v>448</v>
      </c>
      <c r="C372" s="87"/>
      <c r="D372" s="88"/>
      <c r="E372" s="87"/>
      <c r="F372" s="86" t="s">
        <v>37</v>
      </c>
      <c r="G372" s="86" t="s">
        <v>37</v>
      </c>
      <c r="H372" s="86" t="s">
        <v>37</v>
      </c>
      <c r="I372" s="66" t="str">
        <f t="shared" si="70"/>
        <v/>
      </c>
      <c r="J372" s="66" t="str">
        <f t="shared" si="71"/>
        <v/>
      </c>
      <c r="K372" s="66" t="str">
        <f t="shared" si="72"/>
        <v/>
      </c>
      <c r="L372" s="66" t="str">
        <f t="shared" si="73"/>
        <v/>
      </c>
      <c r="M372" s="66" t="str">
        <f t="shared" si="74"/>
        <v/>
      </c>
      <c r="N372" s="66" t="str">
        <f t="shared" si="75"/>
        <v>Insufficient Information</v>
      </c>
      <c r="O372" s="66" t="str">
        <f t="shared" si="76"/>
        <v>Insufficient Information</v>
      </c>
      <c r="P372" s="63" t="str">
        <f>IF(AND(J372&lt;&gt;"",J372&lt;=10),CRFs!$C$3,"")</f>
        <v/>
      </c>
      <c r="Q372" s="63" t="str">
        <f>IF(AND(J372&lt;&gt;"",J372&gt;=6,J372&lt;=15),CRFs!$C$4,"")</f>
        <v/>
      </c>
      <c r="R372" s="63" t="str">
        <f>IF(AND(J372&lt;&gt;"",J372&gt;=11,J372&lt;=20),CRFs!$C$5,"")</f>
        <v/>
      </c>
      <c r="S372" s="63" t="str">
        <f>IF(AND(J372&lt;&gt;"",J372&gt;=16,J372&lt;=25),CRFs!$C$6,"")</f>
        <v/>
      </c>
      <c r="T372" s="63" t="str">
        <f>IF(AND(J372&lt;&gt;"",J372&gt;=21),CRFs!$C$7,"")</f>
        <v/>
      </c>
      <c r="U372" s="63" t="str">
        <f>IF(AND(J372&lt;&gt;"",J372&gt;25),CRFs!$C$8,"")</f>
        <v/>
      </c>
      <c r="V372" s="63" t="str">
        <f>IF($N372="Yes",CRFs!$C$9,"")</f>
        <v/>
      </c>
      <c r="W372" s="63" t="str">
        <f>IF($O372="Yes",CRFs!$C$10,"")</f>
        <v/>
      </c>
      <c r="X372" s="63" t="s">
        <v>37</v>
      </c>
      <c r="Y372" s="63" t="str">
        <f>IFERROR(INDEX($P372:$W372,_xlfn.AGGREGATE(15,6,(COLUMN($P372:$W372)-COLUMN($P372)+1)/($P372:$W372&lt;&gt;""),COLUMNS($Y372:Y372))),"")</f>
        <v/>
      </c>
      <c r="Z372" s="63" t="str">
        <f>IFERROR(INDEX($P372:$W372,_xlfn.AGGREGATE(15,6,(COLUMN($P372:$W372)-COLUMN($P372)+1)/($P372:$W372&lt;&gt;""),COLUMNS($Y372:Z372))),"")</f>
        <v/>
      </c>
      <c r="AA372" s="63" t="str">
        <f>IFERROR(INDEX($P372:$W372,_xlfn.AGGREGATE(15,6,(COLUMN($P372:$W372)-COLUMN($P372)+1)/($P372:$W372&lt;&gt;""),COLUMNS($Y372:AA372))),"")</f>
        <v/>
      </c>
      <c r="AB372" s="63" t="str">
        <f>IFERROR(INDEX($P372:$W372,_xlfn.AGGREGATE(15,6,(COLUMN($P372:$W372)-COLUMN($P372)+1)/($P372:$W372&lt;&gt;""),COLUMNS($Y372:AB372))),"")</f>
        <v/>
      </c>
      <c r="AC372" s="86" t="s">
        <v>37</v>
      </c>
      <c r="AD372" s="67">
        <f>IFERROR(IF(LEFT(AE372,4)*1&lt;2022,VLOOKUP(AC372,CRFs!$C$3:$D$10,2,FALSE),IF(LEFT(AE372,4)*1&gt;=2022,VLOOKUP(AC372,CRFs!$C$3:$J$10,2+MATCH(AE372,CRFs!$E$2:$J$2,0),FALSE))),0)</f>
        <v>0</v>
      </c>
      <c r="AE372" s="66" t="str">
        <f t="shared" si="77"/>
        <v/>
      </c>
      <c r="AF372" s="66" t="str">
        <f t="shared" si="78"/>
        <v/>
      </c>
      <c r="AG372" s="68">
        <f t="shared" si="79"/>
        <v>0</v>
      </c>
      <c r="AH372" s="119" t="str">
        <f t="shared" si="80"/>
        <v/>
      </c>
      <c r="AI372" s="74"/>
    </row>
    <row r="373" spans="2:35" ht="16.2" hidden="1" customHeight="1" x14ac:dyDescent="0.25">
      <c r="B373" s="85" t="s">
        <v>449</v>
      </c>
      <c r="C373" s="87"/>
      <c r="D373" s="88"/>
      <c r="E373" s="87"/>
      <c r="F373" s="86" t="s">
        <v>37</v>
      </c>
      <c r="G373" s="86" t="s">
        <v>37</v>
      </c>
      <c r="H373" s="86" t="s">
        <v>37</v>
      </c>
      <c r="I373" s="66" t="str">
        <f t="shared" si="70"/>
        <v/>
      </c>
      <c r="J373" s="66" t="str">
        <f t="shared" si="71"/>
        <v/>
      </c>
      <c r="K373" s="66" t="str">
        <f t="shared" si="72"/>
        <v/>
      </c>
      <c r="L373" s="66" t="str">
        <f t="shared" si="73"/>
        <v/>
      </c>
      <c r="M373" s="66" t="str">
        <f t="shared" si="74"/>
        <v/>
      </c>
      <c r="N373" s="66" t="str">
        <f t="shared" si="75"/>
        <v>Insufficient Information</v>
      </c>
      <c r="O373" s="66" t="str">
        <f t="shared" si="76"/>
        <v>Insufficient Information</v>
      </c>
      <c r="P373" s="63" t="str">
        <f>IF(AND(J373&lt;&gt;"",J373&lt;=10),CRFs!$C$3,"")</f>
        <v/>
      </c>
      <c r="Q373" s="63" t="str">
        <f>IF(AND(J373&lt;&gt;"",J373&gt;=6,J373&lt;=15),CRFs!$C$4,"")</f>
        <v/>
      </c>
      <c r="R373" s="63" t="str">
        <f>IF(AND(J373&lt;&gt;"",J373&gt;=11,J373&lt;=20),CRFs!$C$5,"")</f>
        <v/>
      </c>
      <c r="S373" s="63" t="str">
        <f>IF(AND(J373&lt;&gt;"",J373&gt;=16,J373&lt;=25),CRFs!$C$6,"")</f>
        <v/>
      </c>
      <c r="T373" s="63" t="str">
        <f>IF(AND(J373&lt;&gt;"",J373&gt;=21),CRFs!$C$7,"")</f>
        <v/>
      </c>
      <c r="U373" s="63" t="str">
        <f>IF(AND(J373&lt;&gt;"",J373&gt;25),CRFs!$C$8,"")</f>
        <v/>
      </c>
      <c r="V373" s="63" t="str">
        <f>IF($N373="Yes",CRFs!$C$9,"")</f>
        <v/>
      </c>
      <c r="W373" s="63" t="str">
        <f>IF($O373="Yes",CRFs!$C$10,"")</f>
        <v/>
      </c>
      <c r="X373" s="63" t="s">
        <v>37</v>
      </c>
      <c r="Y373" s="63" t="str">
        <f>IFERROR(INDEX($P373:$W373,_xlfn.AGGREGATE(15,6,(COLUMN($P373:$W373)-COLUMN($P373)+1)/($P373:$W373&lt;&gt;""),COLUMNS($Y373:Y373))),"")</f>
        <v/>
      </c>
      <c r="Z373" s="63" t="str">
        <f>IFERROR(INDEX($P373:$W373,_xlfn.AGGREGATE(15,6,(COLUMN($P373:$W373)-COLUMN($P373)+1)/($P373:$W373&lt;&gt;""),COLUMNS($Y373:Z373))),"")</f>
        <v/>
      </c>
      <c r="AA373" s="63" t="str">
        <f>IFERROR(INDEX($P373:$W373,_xlfn.AGGREGATE(15,6,(COLUMN($P373:$W373)-COLUMN($P373)+1)/($P373:$W373&lt;&gt;""),COLUMNS($Y373:AA373))),"")</f>
        <v/>
      </c>
      <c r="AB373" s="63" t="str">
        <f>IFERROR(INDEX($P373:$W373,_xlfn.AGGREGATE(15,6,(COLUMN($P373:$W373)-COLUMN($P373)+1)/($P373:$W373&lt;&gt;""),COLUMNS($Y373:AB373))),"")</f>
        <v/>
      </c>
      <c r="AC373" s="86" t="s">
        <v>37</v>
      </c>
      <c r="AD373" s="67">
        <f>IFERROR(IF(LEFT(AE373,4)*1&lt;2022,VLOOKUP(AC373,CRFs!$C$3:$D$10,2,FALSE),IF(LEFT(AE373,4)*1&gt;=2022,VLOOKUP(AC373,CRFs!$C$3:$J$10,2+MATCH(AE373,CRFs!$E$2:$J$2,0),FALSE))),0)</f>
        <v>0</v>
      </c>
      <c r="AE373" s="66" t="str">
        <f t="shared" si="77"/>
        <v/>
      </c>
      <c r="AF373" s="66" t="str">
        <f t="shared" si="78"/>
        <v/>
      </c>
      <c r="AG373" s="68">
        <f t="shared" si="79"/>
        <v>0</v>
      </c>
      <c r="AH373" s="119" t="str">
        <f t="shared" si="80"/>
        <v/>
      </c>
      <c r="AI373" s="74"/>
    </row>
    <row r="374" spans="2:35" ht="16.2" hidden="1" customHeight="1" x14ac:dyDescent="0.25">
      <c r="B374" s="85" t="s">
        <v>450</v>
      </c>
      <c r="C374" s="87"/>
      <c r="D374" s="88"/>
      <c r="E374" s="87"/>
      <c r="F374" s="86" t="s">
        <v>37</v>
      </c>
      <c r="G374" s="86" t="s">
        <v>37</v>
      </c>
      <c r="H374" s="86" t="s">
        <v>37</v>
      </c>
      <c r="I374" s="66" t="str">
        <f t="shared" si="70"/>
        <v/>
      </c>
      <c r="J374" s="66" t="str">
        <f t="shared" si="71"/>
        <v/>
      </c>
      <c r="K374" s="66" t="str">
        <f t="shared" si="72"/>
        <v/>
      </c>
      <c r="L374" s="66" t="str">
        <f t="shared" si="73"/>
        <v/>
      </c>
      <c r="M374" s="66" t="str">
        <f t="shared" si="74"/>
        <v/>
      </c>
      <c r="N374" s="66" t="str">
        <f t="shared" si="75"/>
        <v>Insufficient Information</v>
      </c>
      <c r="O374" s="66" t="str">
        <f t="shared" si="76"/>
        <v>Insufficient Information</v>
      </c>
      <c r="P374" s="63" t="str">
        <f>IF(AND(J374&lt;&gt;"",J374&lt;=10),CRFs!$C$3,"")</f>
        <v/>
      </c>
      <c r="Q374" s="63" t="str">
        <f>IF(AND(J374&lt;&gt;"",J374&gt;=6,J374&lt;=15),CRFs!$C$4,"")</f>
        <v/>
      </c>
      <c r="R374" s="63" t="str">
        <f>IF(AND(J374&lt;&gt;"",J374&gt;=11,J374&lt;=20),CRFs!$C$5,"")</f>
        <v/>
      </c>
      <c r="S374" s="63" t="str">
        <f>IF(AND(J374&lt;&gt;"",J374&gt;=16,J374&lt;=25),CRFs!$C$6,"")</f>
        <v/>
      </c>
      <c r="T374" s="63" t="str">
        <f>IF(AND(J374&lt;&gt;"",J374&gt;=21),CRFs!$C$7,"")</f>
        <v/>
      </c>
      <c r="U374" s="63" t="str">
        <f>IF(AND(J374&lt;&gt;"",J374&gt;25),CRFs!$C$8,"")</f>
        <v/>
      </c>
      <c r="V374" s="63" t="str">
        <f>IF($N374="Yes",CRFs!$C$9,"")</f>
        <v/>
      </c>
      <c r="W374" s="63" t="str">
        <f>IF($O374="Yes",CRFs!$C$10,"")</f>
        <v/>
      </c>
      <c r="X374" s="63" t="s">
        <v>37</v>
      </c>
      <c r="Y374" s="63" t="str">
        <f>IFERROR(INDEX($P374:$W374,_xlfn.AGGREGATE(15,6,(COLUMN($P374:$W374)-COLUMN($P374)+1)/($P374:$W374&lt;&gt;""),COLUMNS($Y374:Y374))),"")</f>
        <v/>
      </c>
      <c r="Z374" s="63" t="str">
        <f>IFERROR(INDEX($P374:$W374,_xlfn.AGGREGATE(15,6,(COLUMN($P374:$W374)-COLUMN($P374)+1)/($P374:$W374&lt;&gt;""),COLUMNS($Y374:Z374))),"")</f>
        <v/>
      </c>
      <c r="AA374" s="63" t="str">
        <f>IFERROR(INDEX($P374:$W374,_xlfn.AGGREGATE(15,6,(COLUMN($P374:$W374)-COLUMN($P374)+1)/($P374:$W374&lt;&gt;""),COLUMNS($Y374:AA374))),"")</f>
        <v/>
      </c>
      <c r="AB374" s="63" t="str">
        <f>IFERROR(INDEX($P374:$W374,_xlfn.AGGREGATE(15,6,(COLUMN($P374:$W374)-COLUMN($P374)+1)/($P374:$W374&lt;&gt;""),COLUMNS($Y374:AB374))),"")</f>
        <v/>
      </c>
      <c r="AC374" s="86" t="s">
        <v>37</v>
      </c>
      <c r="AD374" s="67">
        <f>IFERROR(IF(LEFT(AE374,4)*1&lt;2022,VLOOKUP(AC374,CRFs!$C$3:$D$10,2,FALSE),IF(LEFT(AE374,4)*1&gt;=2022,VLOOKUP(AC374,CRFs!$C$3:$J$10,2+MATCH(AE374,CRFs!$E$2:$J$2,0),FALSE))),0)</f>
        <v>0</v>
      </c>
      <c r="AE374" s="66" t="str">
        <f t="shared" si="77"/>
        <v/>
      </c>
      <c r="AF374" s="66" t="str">
        <f t="shared" si="78"/>
        <v/>
      </c>
      <c r="AG374" s="68">
        <f t="shared" si="79"/>
        <v>0</v>
      </c>
      <c r="AH374" s="119" t="str">
        <f t="shared" si="80"/>
        <v/>
      </c>
      <c r="AI374" s="74"/>
    </row>
    <row r="375" spans="2:35" ht="16.2" hidden="1" customHeight="1" x14ac:dyDescent="0.25">
      <c r="B375" s="85" t="s">
        <v>451</v>
      </c>
      <c r="C375" s="87"/>
      <c r="D375" s="88"/>
      <c r="E375" s="87"/>
      <c r="F375" s="86" t="s">
        <v>37</v>
      </c>
      <c r="G375" s="86" t="s">
        <v>37</v>
      </c>
      <c r="H375" s="86" t="s">
        <v>37</v>
      </c>
      <c r="I375" s="66" t="str">
        <f t="shared" ref="I375:I438" si="81">IF(C375&lt;&gt;"",IF(MONTH(C375)&lt;6,CONCATENATE(YEAR(C375),"/",YEAR(C375)+1),IF(MONTH(C375)&gt;=6,CONCATENATE(YEAR(C375)+1,"/",YEAR(C375)+2))),"")</f>
        <v/>
      </c>
      <c r="J375" s="66" t="str">
        <f t="shared" ref="J375:J438" si="82">IFERROR(IF(AND(I375&lt;&gt;"",$C$6&lt;&gt;"",$C$6&lt;=DATE(LEFT(I375,4)*1,6,1)),MAX(ROUNDDOWN(YEARFRAC($C$6,DATE(LEFT(I375,4)*1,6,1),1),0),0),""),"")</f>
        <v/>
      </c>
      <c r="K375" s="66" t="str">
        <f t="shared" ref="K375:K438" si="83">IF(C375&lt;&gt;"",IF(MONTH(C375)&gt;=6,CONCATENATE(YEAR(C375),"/",YEAR(C375)+1),IF(MONTH(C375)&lt;6,CONCATENATE(YEAR(C375)-1,"/",YEAR(C375)))),"")</f>
        <v/>
      </c>
      <c r="L375" s="66" t="str">
        <f t="shared" ref="L375:L438" si="84">IFERROR(IF(AND(K375&lt;&gt;"",$C$6&lt;&gt;"",$C$6&lt;=DATE(LEFT(K375,4)*1,6,1)),MAX(ROUNDDOWN(YEARFRAC($C$6,DATE(LEFT(K375,4)*1,6,1),1),0),0),""),"")</f>
        <v/>
      </c>
      <c r="M375" s="66" t="str">
        <f t="shared" ref="M375:M438" si="85">IFERROR(IF(AND(E375&lt;&gt;"",$C$6&lt;&gt;"",$C$6&lt;=E375),MAX(ROUNDDOWN(YEARFRAC($C$6,E375,1),0),0),""),"")</f>
        <v/>
      </c>
      <c r="N375" s="66" t="str">
        <f t="shared" ref="N375:N438" si="86">IF(OR(F375="",F375="Select One",G375="",G375="Select One",L375="",D375="",$C$7="",H375="",H375="Select One",M375=""),"Insufficient Information",IF(OR(AND(F375="Yes",OR(G375="Coal",G375="Gas",G375="Oil"),L375&lt;&gt;"",L375&gt;=15,D375/$C$7/1000&gt;=200),AND(F375="Yes",G375="Coal",H375&lt;&gt;"RTO",H375&lt;&gt;"Select One",M375&lt;&gt;"",M375&gt;=50)),"Yes","No"))</f>
        <v>Insufficient Information</v>
      </c>
      <c r="O375" s="66" t="str">
        <f t="shared" ref="O375:O438" si="87">IF(OR(G375="",G375="Select One",M375=""),"Insufficient Information",IF(AND(OR(G375="Gas",G375="Oil"),M375&lt;&gt;"",M375&gt;=40),"Yes","No"))</f>
        <v>Insufficient Information</v>
      </c>
      <c r="P375" s="63" t="str">
        <f>IF(AND(J375&lt;&gt;"",J375&lt;=10),CRFs!$C$3,"")</f>
        <v/>
      </c>
      <c r="Q375" s="63" t="str">
        <f>IF(AND(J375&lt;&gt;"",J375&gt;=6,J375&lt;=15),CRFs!$C$4,"")</f>
        <v/>
      </c>
      <c r="R375" s="63" t="str">
        <f>IF(AND(J375&lt;&gt;"",J375&gt;=11,J375&lt;=20),CRFs!$C$5,"")</f>
        <v/>
      </c>
      <c r="S375" s="63" t="str">
        <f>IF(AND(J375&lt;&gt;"",J375&gt;=16,J375&lt;=25),CRFs!$C$6,"")</f>
        <v/>
      </c>
      <c r="T375" s="63" t="str">
        <f>IF(AND(J375&lt;&gt;"",J375&gt;=21),CRFs!$C$7,"")</f>
        <v/>
      </c>
      <c r="U375" s="63" t="str">
        <f>IF(AND(J375&lt;&gt;"",J375&gt;25),CRFs!$C$8,"")</f>
        <v/>
      </c>
      <c r="V375" s="63" t="str">
        <f>IF($N375="Yes",CRFs!$C$9,"")</f>
        <v/>
      </c>
      <c r="W375" s="63" t="str">
        <f>IF($O375="Yes",CRFs!$C$10,"")</f>
        <v/>
      </c>
      <c r="X375" s="63" t="s">
        <v>37</v>
      </c>
      <c r="Y375" s="63" t="str">
        <f>IFERROR(INDEX($P375:$W375,_xlfn.AGGREGATE(15,6,(COLUMN($P375:$W375)-COLUMN($P375)+1)/($P375:$W375&lt;&gt;""),COLUMNS($Y375:Y375))),"")</f>
        <v/>
      </c>
      <c r="Z375" s="63" t="str">
        <f>IFERROR(INDEX($P375:$W375,_xlfn.AGGREGATE(15,6,(COLUMN($P375:$W375)-COLUMN($P375)+1)/($P375:$W375&lt;&gt;""),COLUMNS($Y375:Z375))),"")</f>
        <v/>
      </c>
      <c r="AA375" s="63" t="str">
        <f>IFERROR(INDEX($P375:$W375,_xlfn.AGGREGATE(15,6,(COLUMN($P375:$W375)-COLUMN($P375)+1)/($P375:$W375&lt;&gt;""),COLUMNS($Y375:AA375))),"")</f>
        <v/>
      </c>
      <c r="AB375" s="63" t="str">
        <f>IFERROR(INDEX($P375:$W375,_xlfn.AGGREGATE(15,6,(COLUMN($P375:$W375)-COLUMN($P375)+1)/($P375:$W375&lt;&gt;""),COLUMNS($Y375:AB375))),"")</f>
        <v/>
      </c>
      <c r="AC375" s="86" t="s">
        <v>37</v>
      </c>
      <c r="AD375" s="67">
        <f>IFERROR(IF(LEFT(AE375,4)*1&lt;2022,VLOOKUP(AC375,CRFs!$C$3:$D$10,2,FALSE),IF(LEFT(AE375,4)*1&gt;=2022,VLOOKUP(AC375,CRFs!$C$3:$J$10,2+MATCH(AE375,CRFs!$E$2:$J$2,0),FALSE))),0)</f>
        <v>0</v>
      </c>
      <c r="AE375" s="66" t="str">
        <f t="shared" ref="AE375:AE438" si="88">IF(OR(AC375="Select One",AC375="",C375=""),"",IF(OR(AND(AC375&lt;&gt;4,MONTH(C375)&lt;6),AND(AC375=4,MONTH(C375)&gt;=6)),CONCATENATE(YEAR(C375),"/",YEAR(C375)+1),IF(AND(AC375&lt;&gt;4,MONTH(C375)&gt;=6),CONCATENATE(YEAR(C375)+1,"/",YEAR(C375)+2),IF(AND(AC375=4,MONTH(C375)&lt;6),CONCATENATE(YEAR(C375)-1,"/",YEAR(C375))))))</f>
        <v/>
      </c>
      <c r="AF375" s="66" t="str">
        <f t="shared" ref="AF375:AF438" si="89">IF(AE375&lt;&gt;"",CONCATENATE(LEFT(AE375,4)+AC375-1,"/",CONCATENATE(LEFT(AE375,4)+AC375)),"")</f>
        <v/>
      </c>
      <c r="AG375" s="68">
        <f t="shared" ref="AG375:AG438" si="90">IF(AND(LEFT($C$3,4)&gt;=LEFT(AE375,4),LEFT($C$3,4)&lt;=LEFT(AF375,4)),D375,0)</f>
        <v>0</v>
      </c>
      <c r="AH375" s="119" t="str">
        <f t="shared" ref="AH375:AH438" si="91">IF(AND(ISERROR(MATCH(AC375,Y375:AB375,0)),AC375&lt;&gt;"Select One"),"Check Remaining Life of Plant","")</f>
        <v/>
      </c>
      <c r="AI375" s="74"/>
    </row>
    <row r="376" spans="2:35" ht="16.2" hidden="1" customHeight="1" x14ac:dyDescent="0.25">
      <c r="B376" s="85" t="s">
        <v>452</v>
      </c>
      <c r="C376" s="87"/>
      <c r="D376" s="88"/>
      <c r="E376" s="87"/>
      <c r="F376" s="86" t="s">
        <v>37</v>
      </c>
      <c r="G376" s="86" t="s">
        <v>37</v>
      </c>
      <c r="H376" s="86" t="s">
        <v>37</v>
      </c>
      <c r="I376" s="66" t="str">
        <f t="shared" si="81"/>
        <v/>
      </c>
      <c r="J376" s="66" t="str">
        <f t="shared" si="82"/>
        <v/>
      </c>
      <c r="K376" s="66" t="str">
        <f t="shared" si="83"/>
        <v/>
      </c>
      <c r="L376" s="66" t="str">
        <f t="shared" si="84"/>
        <v/>
      </c>
      <c r="M376" s="66" t="str">
        <f t="shared" si="85"/>
        <v/>
      </c>
      <c r="N376" s="66" t="str">
        <f t="shared" si="86"/>
        <v>Insufficient Information</v>
      </c>
      <c r="O376" s="66" t="str">
        <f t="shared" si="87"/>
        <v>Insufficient Information</v>
      </c>
      <c r="P376" s="63" t="str">
        <f>IF(AND(J376&lt;&gt;"",J376&lt;=10),CRFs!$C$3,"")</f>
        <v/>
      </c>
      <c r="Q376" s="63" t="str">
        <f>IF(AND(J376&lt;&gt;"",J376&gt;=6,J376&lt;=15),CRFs!$C$4,"")</f>
        <v/>
      </c>
      <c r="R376" s="63" t="str">
        <f>IF(AND(J376&lt;&gt;"",J376&gt;=11,J376&lt;=20),CRFs!$C$5,"")</f>
        <v/>
      </c>
      <c r="S376" s="63" t="str">
        <f>IF(AND(J376&lt;&gt;"",J376&gt;=16,J376&lt;=25),CRFs!$C$6,"")</f>
        <v/>
      </c>
      <c r="T376" s="63" t="str">
        <f>IF(AND(J376&lt;&gt;"",J376&gt;=21),CRFs!$C$7,"")</f>
        <v/>
      </c>
      <c r="U376" s="63" t="str">
        <f>IF(AND(J376&lt;&gt;"",J376&gt;25),CRFs!$C$8,"")</f>
        <v/>
      </c>
      <c r="V376" s="63" t="str">
        <f>IF($N376="Yes",CRFs!$C$9,"")</f>
        <v/>
      </c>
      <c r="W376" s="63" t="str">
        <f>IF($O376="Yes",CRFs!$C$10,"")</f>
        <v/>
      </c>
      <c r="X376" s="63" t="s">
        <v>37</v>
      </c>
      <c r="Y376" s="63" t="str">
        <f>IFERROR(INDEX($P376:$W376,_xlfn.AGGREGATE(15,6,(COLUMN($P376:$W376)-COLUMN($P376)+1)/($P376:$W376&lt;&gt;""),COLUMNS($Y376:Y376))),"")</f>
        <v/>
      </c>
      <c r="Z376" s="63" t="str">
        <f>IFERROR(INDEX($P376:$W376,_xlfn.AGGREGATE(15,6,(COLUMN($P376:$W376)-COLUMN($P376)+1)/($P376:$W376&lt;&gt;""),COLUMNS($Y376:Z376))),"")</f>
        <v/>
      </c>
      <c r="AA376" s="63" t="str">
        <f>IFERROR(INDEX($P376:$W376,_xlfn.AGGREGATE(15,6,(COLUMN($P376:$W376)-COLUMN($P376)+1)/($P376:$W376&lt;&gt;""),COLUMNS($Y376:AA376))),"")</f>
        <v/>
      </c>
      <c r="AB376" s="63" t="str">
        <f>IFERROR(INDEX($P376:$W376,_xlfn.AGGREGATE(15,6,(COLUMN($P376:$W376)-COLUMN($P376)+1)/($P376:$W376&lt;&gt;""),COLUMNS($Y376:AB376))),"")</f>
        <v/>
      </c>
      <c r="AC376" s="86" t="s">
        <v>37</v>
      </c>
      <c r="AD376" s="67">
        <f>IFERROR(IF(LEFT(AE376,4)*1&lt;2022,VLOOKUP(AC376,CRFs!$C$3:$D$10,2,FALSE),IF(LEFT(AE376,4)*1&gt;=2022,VLOOKUP(AC376,CRFs!$C$3:$J$10,2+MATCH(AE376,CRFs!$E$2:$J$2,0),FALSE))),0)</f>
        <v>0</v>
      </c>
      <c r="AE376" s="66" t="str">
        <f t="shared" si="88"/>
        <v/>
      </c>
      <c r="AF376" s="66" t="str">
        <f t="shared" si="89"/>
        <v/>
      </c>
      <c r="AG376" s="68">
        <f t="shared" si="90"/>
        <v>0</v>
      </c>
      <c r="AH376" s="119" t="str">
        <f t="shared" si="91"/>
        <v/>
      </c>
      <c r="AI376" s="74"/>
    </row>
    <row r="377" spans="2:35" ht="16.2" hidden="1" customHeight="1" x14ac:dyDescent="0.25">
      <c r="B377" s="85" t="s">
        <v>453</v>
      </c>
      <c r="C377" s="87"/>
      <c r="D377" s="88"/>
      <c r="E377" s="87"/>
      <c r="F377" s="86" t="s">
        <v>37</v>
      </c>
      <c r="G377" s="86" t="s">
        <v>37</v>
      </c>
      <c r="H377" s="86" t="s">
        <v>37</v>
      </c>
      <c r="I377" s="66" t="str">
        <f t="shared" si="81"/>
        <v/>
      </c>
      <c r="J377" s="66" t="str">
        <f t="shared" si="82"/>
        <v/>
      </c>
      <c r="K377" s="66" t="str">
        <f t="shared" si="83"/>
        <v/>
      </c>
      <c r="L377" s="66" t="str">
        <f t="shared" si="84"/>
        <v/>
      </c>
      <c r="M377" s="66" t="str">
        <f t="shared" si="85"/>
        <v/>
      </c>
      <c r="N377" s="66" t="str">
        <f t="shared" si="86"/>
        <v>Insufficient Information</v>
      </c>
      <c r="O377" s="66" t="str">
        <f t="shared" si="87"/>
        <v>Insufficient Information</v>
      </c>
      <c r="P377" s="63" t="str">
        <f>IF(AND(J377&lt;&gt;"",J377&lt;=10),CRFs!$C$3,"")</f>
        <v/>
      </c>
      <c r="Q377" s="63" t="str">
        <f>IF(AND(J377&lt;&gt;"",J377&gt;=6,J377&lt;=15),CRFs!$C$4,"")</f>
        <v/>
      </c>
      <c r="R377" s="63" t="str">
        <f>IF(AND(J377&lt;&gt;"",J377&gt;=11,J377&lt;=20),CRFs!$C$5,"")</f>
        <v/>
      </c>
      <c r="S377" s="63" t="str">
        <f>IF(AND(J377&lt;&gt;"",J377&gt;=16,J377&lt;=25),CRFs!$C$6,"")</f>
        <v/>
      </c>
      <c r="T377" s="63" t="str">
        <f>IF(AND(J377&lt;&gt;"",J377&gt;=21),CRFs!$C$7,"")</f>
        <v/>
      </c>
      <c r="U377" s="63" t="str">
        <f>IF(AND(J377&lt;&gt;"",J377&gt;25),CRFs!$C$8,"")</f>
        <v/>
      </c>
      <c r="V377" s="63" t="str">
        <f>IF($N377="Yes",CRFs!$C$9,"")</f>
        <v/>
      </c>
      <c r="W377" s="63" t="str">
        <f>IF($O377="Yes",CRFs!$C$10,"")</f>
        <v/>
      </c>
      <c r="X377" s="63" t="s">
        <v>37</v>
      </c>
      <c r="Y377" s="63" t="str">
        <f>IFERROR(INDEX($P377:$W377,_xlfn.AGGREGATE(15,6,(COLUMN($P377:$W377)-COLUMN($P377)+1)/($P377:$W377&lt;&gt;""),COLUMNS($Y377:Y377))),"")</f>
        <v/>
      </c>
      <c r="Z377" s="63" t="str">
        <f>IFERROR(INDEX($P377:$W377,_xlfn.AGGREGATE(15,6,(COLUMN($P377:$W377)-COLUMN($P377)+1)/($P377:$W377&lt;&gt;""),COLUMNS($Y377:Z377))),"")</f>
        <v/>
      </c>
      <c r="AA377" s="63" t="str">
        <f>IFERROR(INDEX($P377:$W377,_xlfn.AGGREGATE(15,6,(COLUMN($P377:$W377)-COLUMN($P377)+1)/($P377:$W377&lt;&gt;""),COLUMNS($Y377:AA377))),"")</f>
        <v/>
      </c>
      <c r="AB377" s="63" t="str">
        <f>IFERROR(INDEX($P377:$W377,_xlfn.AGGREGATE(15,6,(COLUMN($P377:$W377)-COLUMN($P377)+1)/($P377:$W377&lt;&gt;""),COLUMNS($Y377:AB377))),"")</f>
        <v/>
      </c>
      <c r="AC377" s="86" t="s">
        <v>37</v>
      </c>
      <c r="AD377" s="67">
        <f>IFERROR(IF(LEFT(AE377,4)*1&lt;2022,VLOOKUP(AC377,CRFs!$C$3:$D$10,2,FALSE),IF(LEFT(AE377,4)*1&gt;=2022,VLOOKUP(AC377,CRFs!$C$3:$J$10,2+MATCH(AE377,CRFs!$E$2:$J$2,0),FALSE))),0)</f>
        <v>0</v>
      </c>
      <c r="AE377" s="66" t="str">
        <f t="shared" si="88"/>
        <v/>
      </c>
      <c r="AF377" s="66" t="str">
        <f t="shared" si="89"/>
        <v/>
      </c>
      <c r="AG377" s="68">
        <f t="shared" si="90"/>
        <v>0</v>
      </c>
      <c r="AH377" s="119" t="str">
        <f t="shared" si="91"/>
        <v/>
      </c>
      <c r="AI377" s="74"/>
    </row>
    <row r="378" spans="2:35" ht="16.2" hidden="1" customHeight="1" x14ac:dyDescent="0.25">
      <c r="B378" s="85" t="s">
        <v>454</v>
      </c>
      <c r="C378" s="87"/>
      <c r="D378" s="88"/>
      <c r="E378" s="87"/>
      <c r="F378" s="86" t="s">
        <v>37</v>
      </c>
      <c r="G378" s="86" t="s">
        <v>37</v>
      </c>
      <c r="H378" s="86" t="s">
        <v>37</v>
      </c>
      <c r="I378" s="66" t="str">
        <f t="shared" si="81"/>
        <v/>
      </c>
      <c r="J378" s="66" t="str">
        <f t="shared" si="82"/>
        <v/>
      </c>
      <c r="K378" s="66" t="str">
        <f t="shared" si="83"/>
        <v/>
      </c>
      <c r="L378" s="66" t="str">
        <f t="shared" si="84"/>
        <v/>
      </c>
      <c r="M378" s="66" t="str">
        <f t="shared" si="85"/>
        <v/>
      </c>
      <c r="N378" s="66" t="str">
        <f t="shared" si="86"/>
        <v>Insufficient Information</v>
      </c>
      <c r="O378" s="66" t="str">
        <f t="shared" si="87"/>
        <v>Insufficient Information</v>
      </c>
      <c r="P378" s="63" t="str">
        <f>IF(AND(J378&lt;&gt;"",J378&lt;=10),CRFs!$C$3,"")</f>
        <v/>
      </c>
      <c r="Q378" s="63" t="str">
        <f>IF(AND(J378&lt;&gt;"",J378&gt;=6,J378&lt;=15),CRFs!$C$4,"")</f>
        <v/>
      </c>
      <c r="R378" s="63" t="str">
        <f>IF(AND(J378&lt;&gt;"",J378&gt;=11,J378&lt;=20),CRFs!$C$5,"")</f>
        <v/>
      </c>
      <c r="S378" s="63" t="str">
        <f>IF(AND(J378&lt;&gt;"",J378&gt;=16,J378&lt;=25),CRFs!$C$6,"")</f>
        <v/>
      </c>
      <c r="T378" s="63" t="str">
        <f>IF(AND(J378&lt;&gt;"",J378&gt;=21),CRFs!$C$7,"")</f>
        <v/>
      </c>
      <c r="U378" s="63" t="str">
        <f>IF(AND(J378&lt;&gt;"",J378&gt;25),CRFs!$C$8,"")</f>
        <v/>
      </c>
      <c r="V378" s="63" t="str">
        <f>IF($N378="Yes",CRFs!$C$9,"")</f>
        <v/>
      </c>
      <c r="W378" s="63" t="str">
        <f>IF($O378="Yes",CRFs!$C$10,"")</f>
        <v/>
      </c>
      <c r="X378" s="63" t="s">
        <v>37</v>
      </c>
      <c r="Y378" s="63" t="str">
        <f>IFERROR(INDEX($P378:$W378,_xlfn.AGGREGATE(15,6,(COLUMN($P378:$W378)-COLUMN($P378)+1)/($P378:$W378&lt;&gt;""),COLUMNS($Y378:Y378))),"")</f>
        <v/>
      </c>
      <c r="Z378" s="63" t="str">
        <f>IFERROR(INDEX($P378:$W378,_xlfn.AGGREGATE(15,6,(COLUMN($P378:$W378)-COLUMN($P378)+1)/($P378:$W378&lt;&gt;""),COLUMNS($Y378:Z378))),"")</f>
        <v/>
      </c>
      <c r="AA378" s="63" t="str">
        <f>IFERROR(INDEX($P378:$W378,_xlfn.AGGREGATE(15,6,(COLUMN($P378:$W378)-COLUMN($P378)+1)/($P378:$W378&lt;&gt;""),COLUMNS($Y378:AA378))),"")</f>
        <v/>
      </c>
      <c r="AB378" s="63" t="str">
        <f>IFERROR(INDEX($P378:$W378,_xlfn.AGGREGATE(15,6,(COLUMN($P378:$W378)-COLUMN($P378)+1)/($P378:$W378&lt;&gt;""),COLUMNS($Y378:AB378))),"")</f>
        <v/>
      </c>
      <c r="AC378" s="86" t="s">
        <v>37</v>
      </c>
      <c r="AD378" s="67">
        <f>IFERROR(IF(LEFT(AE378,4)*1&lt;2022,VLOOKUP(AC378,CRFs!$C$3:$D$10,2,FALSE),IF(LEFT(AE378,4)*1&gt;=2022,VLOOKUP(AC378,CRFs!$C$3:$J$10,2+MATCH(AE378,CRFs!$E$2:$J$2,0),FALSE))),0)</f>
        <v>0</v>
      </c>
      <c r="AE378" s="66" t="str">
        <f t="shared" si="88"/>
        <v/>
      </c>
      <c r="AF378" s="66" t="str">
        <f t="shared" si="89"/>
        <v/>
      </c>
      <c r="AG378" s="68">
        <f t="shared" si="90"/>
        <v>0</v>
      </c>
      <c r="AH378" s="119" t="str">
        <f t="shared" si="91"/>
        <v/>
      </c>
      <c r="AI378" s="74"/>
    </row>
    <row r="379" spans="2:35" ht="16.2" hidden="1" customHeight="1" x14ac:dyDescent="0.25">
      <c r="B379" s="85" t="s">
        <v>455</v>
      </c>
      <c r="C379" s="87"/>
      <c r="D379" s="88"/>
      <c r="E379" s="87"/>
      <c r="F379" s="86" t="s">
        <v>37</v>
      </c>
      <c r="G379" s="86" t="s">
        <v>37</v>
      </c>
      <c r="H379" s="86" t="s">
        <v>37</v>
      </c>
      <c r="I379" s="66" t="str">
        <f t="shared" si="81"/>
        <v/>
      </c>
      <c r="J379" s="66" t="str">
        <f t="shared" si="82"/>
        <v/>
      </c>
      <c r="K379" s="66" t="str">
        <f t="shared" si="83"/>
        <v/>
      </c>
      <c r="L379" s="66" t="str">
        <f t="shared" si="84"/>
        <v/>
      </c>
      <c r="M379" s="66" t="str">
        <f t="shared" si="85"/>
        <v/>
      </c>
      <c r="N379" s="66" t="str">
        <f t="shared" si="86"/>
        <v>Insufficient Information</v>
      </c>
      <c r="O379" s="66" t="str">
        <f t="shared" si="87"/>
        <v>Insufficient Information</v>
      </c>
      <c r="P379" s="63" t="str">
        <f>IF(AND(J379&lt;&gt;"",J379&lt;=10),CRFs!$C$3,"")</f>
        <v/>
      </c>
      <c r="Q379" s="63" t="str">
        <f>IF(AND(J379&lt;&gt;"",J379&gt;=6,J379&lt;=15),CRFs!$C$4,"")</f>
        <v/>
      </c>
      <c r="R379" s="63" t="str">
        <f>IF(AND(J379&lt;&gt;"",J379&gt;=11,J379&lt;=20),CRFs!$C$5,"")</f>
        <v/>
      </c>
      <c r="S379" s="63" t="str">
        <f>IF(AND(J379&lt;&gt;"",J379&gt;=16,J379&lt;=25),CRFs!$C$6,"")</f>
        <v/>
      </c>
      <c r="T379" s="63" t="str">
        <f>IF(AND(J379&lt;&gt;"",J379&gt;=21),CRFs!$C$7,"")</f>
        <v/>
      </c>
      <c r="U379" s="63" t="str">
        <f>IF(AND(J379&lt;&gt;"",J379&gt;25),CRFs!$C$8,"")</f>
        <v/>
      </c>
      <c r="V379" s="63" t="str">
        <f>IF($N379="Yes",CRFs!$C$9,"")</f>
        <v/>
      </c>
      <c r="W379" s="63" t="str">
        <f>IF($O379="Yes",CRFs!$C$10,"")</f>
        <v/>
      </c>
      <c r="X379" s="63" t="s">
        <v>37</v>
      </c>
      <c r="Y379" s="63" t="str">
        <f>IFERROR(INDEX($P379:$W379,_xlfn.AGGREGATE(15,6,(COLUMN($P379:$W379)-COLUMN($P379)+1)/($P379:$W379&lt;&gt;""),COLUMNS($Y379:Y379))),"")</f>
        <v/>
      </c>
      <c r="Z379" s="63" t="str">
        <f>IFERROR(INDEX($P379:$W379,_xlfn.AGGREGATE(15,6,(COLUMN($P379:$W379)-COLUMN($P379)+1)/($P379:$W379&lt;&gt;""),COLUMNS($Y379:Z379))),"")</f>
        <v/>
      </c>
      <c r="AA379" s="63" t="str">
        <f>IFERROR(INDEX($P379:$W379,_xlfn.AGGREGATE(15,6,(COLUMN($P379:$W379)-COLUMN($P379)+1)/($P379:$W379&lt;&gt;""),COLUMNS($Y379:AA379))),"")</f>
        <v/>
      </c>
      <c r="AB379" s="63" t="str">
        <f>IFERROR(INDEX($P379:$W379,_xlfn.AGGREGATE(15,6,(COLUMN($P379:$W379)-COLUMN($P379)+1)/($P379:$W379&lt;&gt;""),COLUMNS($Y379:AB379))),"")</f>
        <v/>
      </c>
      <c r="AC379" s="86" t="s">
        <v>37</v>
      </c>
      <c r="AD379" s="67">
        <f>IFERROR(IF(LEFT(AE379,4)*1&lt;2022,VLOOKUP(AC379,CRFs!$C$3:$D$10,2,FALSE),IF(LEFT(AE379,4)*1&gt;=2022,VLOOKUP(AC379,CRFs!$C$3:$J$10,2+MATCH(AE379,CRFs!$E$2:$J$2,0),FALSE))),0)</f>
        <v>0</v>
      </c>
      <c r="AE379" s="66" t="str">
        <f t="shared" si="88"/>
        <v/>
      </c>
      <c r="AF379" s="66" t="str">
        <f t="shared" si="89"/>
        <v/>
      </c>
      <c r="AG379" s="68">
        <f t="shared" si="90"/>
        <v>0</v>
      </c>
      <c r="AH379" s="119" t="str">
        <f t="shared" si="91"/>
        <v/>
      </c>
      <c r="AI379" s="74"/>
    </row>
    <row r="380" spans="2:35" ht="16.2" hidden="1" customHeight="1" x14ac:dyDescent="0.25">
      <c r="B380" s="85" t="s">
        <v>456</v>
      </c>
      <c r="C380" s="87"/>
      <c r="D380" s="88"/>
      <c r="E380" s="87"/>
      <c r="F380" s="86" t="s">
        <v>37</v>
      </c>
      <c r="G380" s="86" t="s">
        <v>37</v>
      </c>
      <c r="H380" s="86" t="s">
        <v>37</v>
      </c>
      <c r="I380" s="66" t="str">
        <f t="shared" si="81"/>
        <v/>
      </c>
      <c r="J380" s="66" t="str">
        <f t="shared" si="82"/>
        <v/>
      </c>
      <c r="K380" s="66" t="str">
        <f t="shared" si="83"/>
        <v/>
      </c>
      <c r="L380" s="66" t="str">
        <f t="shared" si="84"/>
        <v/>
      </c>
      <c r="M380" s="66" t="str">
        <f t="shared" si="85"/>
        <v/>
      </c>
      <c r="N380" s="66" t="str">
        <f t="shared" si="86"/>
        <v>Insufficient Information</v>
      </c>
      <c r="O380" s="66" t="str">
        <f t="shared" si="87"/>
        <v>Insufficient Information</v>
      </c>
      <c r="P380" s="63" t="str">
        <f>IF(AND(J380&lt;&gt;"",J380&lt;=10),CRFs!$C$3,"")</f>
        <v/>
      </c>
      <c r="Q380" s="63" t="str">
        <f>IF(AND(J380&lt;&gt;"",J380&gt;=6,J380&lt;=15),CRFs!$C$4,"")</f>
        <v/>
      </c>
      <c r="R380" s="63" t="str">
        <f>IF(AND(J380&lt;&gt;"",J380&gt;=11,J380&lt;=20),CRFs!$C$5,"")</f>
        <v/>
      </c>
      <c r="S380" s="63" t="str">
        <f>IF(AND(J380&lt;&gt;"",J380&gt;=16,J380&lt;=25),CRFs!$C$6,"")</f>
        <v/>
      </c>
      <c r="T380" s="63" t="str">
        <f>IF(AND(J380&lt;&gt;"",J380&gt;=21),CRFs!$C$7,"")</f>
        <v/>
      </c>
      <c r="U380" s="63" t="str">
        <f>IF(AND(J380&lt;&gt;"",J380&gt;25),CRFs!$C$8,"")</f>
        <v/>
      </c>
      <c r="V380" s="63" t="str">
        <f>IF($N380="Yes",CRFs!$C$9,"")</f>
        <v/>
      </c>
      <c r="W380" s="63" t="str">
        <f>IF($O380="Yes",CRFs!$C$10,"")</f>
        <v/>
      </c>
      <c r="X380" s="63" t="s">
        <v>37</v>
      </c>
      <c r="Y380" s="63" t="str">
        <f>IFERROR(INDEX($P380:$W380,_xlfn.AGGREGATE(15,6,(COLUMN($P380:$W380)-COLUMN($P380)+1)/($P380:$W380&lt;&gt;""),COLUMNS($Y380:Y380))),"")</f>
        <v/>
      </c>
      <c r="Z380" s="63" t="str">
        <f>IFERROR(INDEX($P380:$W380,_xlfn.AGGREGATE(15,6,(COLUMN($P380:$W380)-COLUMN($P380)+1)/($P380:$W380&lt;&gt;""),COLUMNS($Y380:Z380))),"")</f>
        <v/>
      </c>
      <c r="AA380" s="63" t="str">
        <f>IFERROR(INDEX($P380:$W380,_xlfn.AGGREGATE(15,6,(COLUMN($P380:$W380)-COLUMN($P380)+1)/($P380:$W380&lt;&gt;""),COLUMNS($Y380:AA380))),"")</f>
        <v/>
      </c>
      <c r="AB380" s="63" t="str">
        <f>IFERROR(INDEX($P380:$W380,_xlfn.AGGREGATE(15,6,(COLUMN($P380:$W380)-COLUMN($P380)+1)/($P380:$W380&lt;&gt;""),COLUMNS($Y380:AB380))),"")</f>
        <v/>
      </c>
      <c r="AC380" s="86" t="s">
        <v>37</v>
      </c>
      <c r="AD380" s="67">
        <f>IFERROR(IF(LEFT(AE380,4)*1&lt;2022,VLOOKUP(AC380,CRFs!$C$3:$D$10,2,FALSE),IF(LEFT(AE380,4)*1&gt;=2022,VLOOKUP(AC380,CRFs!$C$3:$J$10,2+MATCH(AE380,CRFs!$E$2:$J$2,0),FALSE))),0)</f>
        <v>0</v>
      </c>
      <c r="AE380" s="66" t="str">
        <f t="shared" si="88"/>
        <v/>
      </c>
      <c r="AF380" s="66" t="str">
        <f t="shared" si="89"/>
        <v/>
      </c>
      <c r="AG380" s="68">
        <f t="shared" si="90"/>
        <v>0</v>
      </c>
      <c r="AH380" s="119" t="str">
        <f t="shared" si="91"/>
        <v/>
      </c>
      <c r="AI380" s="74"/>
    </row>
    <row r="381" spans="2:35" ht="16.2" hidden="1" customHeight="1" x14ac:dyDescent="0.25">
      <c r="B381" s="85" t="s">
        <v>457</v>
      </c>
      <c r="C381" s="87"/>
      <c r="D381" s="88"/>
      <c r="E381" s="87"/>
      <c r="F381" s="86" t="s">
        <v>37</v>
      </c>
      <c r="G381" s="86" t="s">
        <v>37</v>
      </c>
      <c r="H381" s="86" t="s">
        <v>37</v>
      </c>
      <c r="I381" s="66" t="str">
        <f t="shared" si="81"/>
        <v/>
      </c>
      <c r="J381" s="66" t="str">
        <f t="shared" si="82"/>
        <v/>
      </c>
      <c r="K381" s="66" t="str">
        <f t="shared" si="83"/>
        <v/>
      </c>
      <c r="L381" s="66" t="str">
        <f t="shared" si="84"/>
        <v/>
      </c>
      <c r="M381" s="66" t="str">
        <f t="shared" si="85"/>
        <v/>
      </c>
      <c r="N381" s="66" t="str">
        <f t="shared" si="86"/>
        <v>Insufficient Information</v>
      </c>
      <c r="O381" s="66" t="str">
        <f t="shared" si="87"/>
        <v>Insufficient Information</v>
      </c>
      <c r="P381" s="63" t="str">
        <f>IF(AND(J381&lt;&gt;"",J381&lt;=10),CRFs!$C$3,"")</f>
        <v/>
      </c>
      <c r="Q381" s="63" t="str">
        <f>IF(AND(J381&lt;&gt;"",J381&gt;=6,J381&lt;=15),CRFs!$C$4,"")</f>
        <v/>
      </c>
      <c r="R381" s="63" t="str">
        <f>IF(AND(J381&lt;&gt;"",J381&gt;=11,J381&lt;=20),CRFs!$C$5,"")</f>
        <v/>
      </c>
      <c r="S381" s="63" t="str">
        <f>IF(AND(J381&lt;&gt;"",J381&gt;=16,J381&lt;=25),CRFs!$C$6,"")</f>
        <v/>
      </c>
      <c r="T381" s="63" t="str">
        <f>IF(AND(J381&lt;&gt;"",J381&gt;=21),CRFs!$C$7,"")</f>
        <v/>
      </c>
      <c r="U381" s="63" t="str">
        <f>IF(AND(J381&lt;&gt;"",J381&gt;25),CRFs!$C$8,"")</f>
        <v/>
      </c>
      <c r="V381" s="63" t="str">
        <f>IF($N381="Yes",CRFs!$C$9,"")</f>
        <v/>
      </c>
      <c r="W381" s="63" t="str">
        <f>IF($O381="Yes",CRFs!$C$10,"")</f>
        <v/>
      </c>
      <c r="X381" s="63" t="s">
        <v>37</v>
      </c>
      <c r="Y381" s="63" t="str">
        <f>IFERROR(INDEX($P381:$W381,_xlfn.AGGREGATE(15,6,(COLUMN($P381:$W381)-COLUMN($P381)+1)/($P381:$W381&lt;&gt;""),COLUMNS($Y381:Y381))),"")</f>
        <v/>
      </c>
      <c r="Z381" s="63" t="str">
        <f>IFERROR(INDEX($P381:$W381,_xlfn.AGGREGATE(15,6,(COLUMN($P381:$W381)-COLUMN($P381)+1)/($P381:$W381&lt;&gt;""),COLUMNS($Y381:Z381))),"")</f>
        <v/>
      </c>
      <c r="AA381" s="63" t="str">
        <f>IFERROR(INDEX($P381:$W381,_xlfn.AGGREGATE(15,6,(COLUMN($P381:$W381)-COLUMN($P381)+1)/($P381:$W381&lt;&gt;""),COLUMNS($Y381:AA381))),"")</f>
        <v/>
      </c>
      <c r="AB381" s="63" t="str">
        <f>IFERROR(INDEX($P381:$W381,_xlfn.AGGREGATE(15,6,(COLUMN($P381:$W381)-COLUMN($P381)+1)/($P381:$W381&lt;&gt;""),COLUMNS($Y381:AB381))),"")</f>
        <v/>
      </c>
      <c r="AC381" s="86" t="s">
        <v>37</v>
      </c>
      <c r="AD381" s="67">
        <f>IFERROR(IF(LEFT(AE381,4)*1&lt;2022,VLOOKUP(AC381,CRFs!$C$3:$D$10,2,FALSE),IF(LEFT(AE381,4)*1&gt;=2022,VLOOKUP(AC381,CRFs!$C$3:$J$10,2+MATCH(AE381,CRFs!$E$2:$J$2,0),FALSE))),0)</f>
        <v>0</v>
      </c>
      <c r="AE381" s="66" t="str">
        <f t="shared" si="88"/>
        <v/>
      </c>
      <c r="AF381" s="66" t="str">
        <f t="shared" si="89"/>
        <v/>
      </c>
      <c r="AG381" s="68">
        <f t="shared" si="90"/>
        <v>0</v>
      </c>
      <c r="AH381" s="119" t="str">
        <f t="shared" si="91"/>
        <v/>
      </c>
      <c r="AI381" s="74"/>
    </row>
    <row r="382" spans="2:35" ht="16.2" hidden="1" customHeight="1" x14ac:dyDescent="0.25">
      <c r="B382" s="85" t="s">
        <v>458</v>
      </c>
      <c r="C382" s="87"/>
      <c r="D382" s="88"/>
      <c r="E382" s="87"/>
      <c r="F382" s="86" t="s">
        <v>37</v>
      </c>
      <c r="G382" s="86" t="s">
        <v>37</v>
      </c>
      <c r="H382" s="86" t="s">
        <v>37</v>
      </c>
      <c r="I382" s="66" t="str">
        <f t="shared" si="81"/>
        <v/>
      </c>
      <c r="J382" s="66" t="str">
        <f t="shared" si="82"/>
        <v/>
      </c>
      <c r="K382" s="66" t="str">
        <f t="shared" si="83"/>
        <v/>
      </c>
      <c r="L382" s="66" t="str">
        <f t="shared" si="84"/>
        <v/>
      </c>
      <c r="M382" s="66" t="str">
        <f t="shared" si="85"/>
        <v/>
      </c>
      <c r="N382" s="66" t="str">
        <f t="shared" si="86"/>
        <v>Insufficient Information</v>
      </c>
      <c r="O382" s="66" t="str">
        <f t="shared" si="87"/>
        <v>Insufficient Information</v>
      </c>
      <c r="P382" s="63" t="str">
        <f>IF(AND(J382&lt;&gt;"",J382&lt;=10),CRFs!$C$3,"")</f>
        <v/>
      </c>
      <c r="Q382" s="63" t="str">
        <f>IF(AND(J382&lt;&gt;"",J382&gt;=6,J382&lt;=15),CRFs!$C$4,"")</f>
        <v/>
      </c>
      <c r="R382" s="63" t="str">
        <f>IF(AND(J382&lt;&gt;"",J382&gt;=11,J382&lt;=20),CRFs!$C$5,"")</f>
        <v/>
      </c>
      <c r="S382" s="63" t="str">
        <f>IF(AND(J382&lt;&gt;"",J382&gt;=16,J382&lt;=25),CRFs!$C$6,"")</f>
        <v/>
      </c>
      <c r="T382" s="63" t="str">
        <f>IF(AND(J382&lt;&gt;"",J382&gt;=21),CRFs!$C$7,"")</f>
        <v/>
      </c>
      <c r="U382" s="63" t="str">
        <f>IF(AND(J382&lt;&gt;"",J382&gt;25),CRFs!$C$8,"")</f>
        <v/>
      </c>
      <c r="V382" s="63" t="str">
        <f>IF($N382="Yes",CRFs!$C$9,"")</f>
        <v/>
      </c>
      <c r="W382" s="63" t="str">
        <f>IF($O382="Yes",CRFs!$C$10,"")</f>
        <v/>
      </c>
      <c r="X382" s="63" t="s">
        <v>37</v>
      </c>
      <c r="Y382" s="63" t="str">
        <f>IFERROR(INDEX($P382:$W382,_xlfn.AGGREGATE(15,6,(COLUMN($P382:$W382)-COLUMN($P382)+1)/($P382:$W382&lt;&gt;""),COLUMNS($Y382:Y382))),"")</f>
        <v/>
      </c>
      <c r="Z382" s="63" t="str">
        <f>IFERROR(INDEX($P382:$W382,_xlfn.AGGREGATE(15,6,(COLUMN($P382:$W382)-COLUMN($P382)+1)/($P382:$W382&lt;&gt;""),COLUMNS($Y382:Z382))),"")</f>
        <v/>
      </c>
      <c r="AA382" s="63" t="str">
        <f>IFERROR(INDEX($P382:$W382,_xlfn.AGGREGATE(15,6,(COLUMN($P382:$W382)-COLUMN($P382)+1)/($P382:$W382&lt;&gt;""),COLUMNS($Y382:AA382))),"")</f>
        <v/>
      </c>
      <c r="AB382" s="63" t="str">
        <f>IFERROR(INDEX($P382:$W382,_xlfn.AGGREGATE(15,6,(COLUMN($P382:$W382)-COLUMN($P382)+1)/($P382:$W382&lt;&gt;""),COLUMNS($Y382:AB382))),"")</f>
        <v/>
      </c>
      <c r="AC382" s="86" t="s">
        <v>37</v>
      </c>
      <c r="AD382" s="67">
        <f>IFERROR(IF(LEFT(AE382,4)*1&lt;2022,VLOOKUP(AC382,CRFs!$C$3:$D$10,2,FALSE),IF(LEFT(AE382,4)*1&gt;=2022,VLOOKUP(AC382,CRFs!$C$3:$J$10,2+MATCH(AE382,CRFs!$E$2:$J$2,0),FALSE))),0)</f>
        <v>0</v>
      </c>
      <c r="AE382" s="66" t="str">
        <f t="shared" si="88"/>
        <v/>
      </c>
      <c r="AF382" s="66" t="str">
        <f t="shared" si="89"/>
        <v/>
      </c>
      <c r="AG382" s="68">
        <f t="shared" si="90"/>
        <v>0</v>
      </c>
      <c r="AH382" s="119" t="str">
        <f t="shared" si="91"/>
        <v/>
      </c>
      <c r="AI382" s="74"/>
    </row>
    <row r="383" spans="2:35" ht="16.2" hidden="1" customHeight="1" x14ac:dyDescent="0.25">
      <c r="B383" s="85" t="s">
        <v>459</v>
      </c>
      <c r="C383" s="87"/>
      <c r="D383" s="88"/>
      <c r="E383" s="87"/>
      <c r="F383" s="86" t="s">
        <v>37</v>
      </c>
      <c r="G383" s="86" t="s">
        <v>37</v>
      </c>
      <c r="H383" s="86" t="s">
        <v>37</v>
      </c>
      <c r="I383" s="66" t="str">
        <f t="shared" si="81"/>
        <v/>
      </c>
      <c r="J383" s="66" t="str">
        <f t="shared" si="82"/>
        <v/>
      </c>
      <c r="K383" s="66" t="str">
        <f t="shared" si="83"/>
        <v/>
      </c>
      <c r="L383" s="66" t="str">
        <f t="shared" si="84"/>
        <v/>
      </c>
      <c r="M383" s="66" t="str">
        <f t="shared" si="85"/>
        <v/>
      </c>
      <c r="N383" s="66" t="str">
        <f t="shared" si="86"/>
        <v>Insufficient Information</v>
      </c>
      <c r="O383" s="66" t="str">
        <f t="shared" si="87"/>
        <v>Insufficient Information</v>
      </c>
      <c r="P383" s="63" t="str">
        <f>IF(AND(J383&lt;&gt;"",J383&lt;=10),CRFs!$C$3,"")</f>
        <v/>
      </c>
      <c r="Q383" s="63" t="str">
        <f>IF(AND(J383&lt;&gt;"",J383&gt;=6,J383&lt;=15),CRFs!$C$4,"")</f>
        <v/>
      </c>
      <c r="R383" s="63" t="str">
        <f>IF(AND(J383&lt;&gt;"",J383&gt;=11,J383&lt;=20),CRFs!$C$5,"")</f>
        <v/>
      </c>
      <c r="S383" s="63" t="str">
        <f>IF(AND(J383&lt;&gt;"",J383&gt;=16,J383&lt;=25),CRFs!$C$6,"")</f>
        <v/>
      </c>
      <c r="T383" s="63" t="str">
        <f>IF(AND(J383&lt;&gt;"",J383&gt;=21),CRFs!$C$7,"")</f>
        <v/>
      </c>
      <c r="U383" s="63" t="str">
        <f>IF(AND(J383&lt;&gt;"",J383&gt;25),CRFs!$C$8,"")</f>
        <v/>
      </c>
      <c r="V383" s="63" t="str">
        <f>IF($N383="Yes",CRFs!$C$9,"")</f>
        <v/>
      </c>
      <c r="W383" s="63" t="str">
        <f>IF($O383="Yes",CRFs!$C$10,"")</f>
        <v/>
      </c>
      <c r="X383" s="63" t="s">
        <v>37</v>
      </c>
      <c r="Y383" s="63" t="str">
        <f>IFERROR(INDEX($P383:$W383,_xlfn.AGGREGATE(15,6,(COLUMN($P383:$W383)-COLUMN($P383)+1)/($P383:$W383&lt;&gt;""),COLUMNS($Y383:Y383))),"")</f>
        <v/>
      </c>
      <c r="Z383" s="63" t="str">
        <f>IFERROR(INDEX($P383:$W383,_xlfn.AGGREGATE(15,6,(COLUMN($P383:$W383)-COLUMN($P383)+1)/($P383:$W383&lt;&gt;""),COLUMNS($Y383:Z383))),"")</f>
        <v/>
      </c>
      <c r="AA383" s="63" t="str">
        <f>IFERROR(INDEX($P383:$W383,_xlfn.AGGREGATE(15,6,(COLUMN($P383:$W383)-COLUMN($P383)+1)/($P383:$W383&lt;&gt;""),COLUMNS($Y383:AA383))),"")</f>
        <v/>
      </c>
      <c r="AB383" s="63" t="str">
        <f>IFERROR(INDEX($P383:$W383,_xlfn.AGGREGATE(15,6,(COLUMN($P383:$W383)-COLUMN($P383)+1)/($P383:$W383&lt;&gt;""),COLUMNS($Y383:AB383))),"")</f>
        <v/>
      </c>
      <c r="AC383" s="86" t="s">
        <v>37</v>
      </c>
      <c r="AD383" s="67">
        <f>IFERROR(IF(LEFT(AE383,4)*1&lt;2022,VLOOKUP(AC383,CRFs!$C$3:$D$10,2,FALSE),IF(LEFT(AE383,4)*1&gt;=2022,VLOOKUP(AC383,CRFs!$C$3:$J$10,2+MATCH(AE383,CRFs!$E$2:$J$2,0),FALSE))),0)</f>
        <v>0</v>
      </c>
      <c r="AE383" s="66" t="str">
        <f t="shared" si="88"/>
        <v/>
      </c>
      <c r="AF383" s="66" t="str">
        <f t="shared" si="89"/>
        <v/>
      </c>
      <c r="AG383" s="68">
        <f t="shared" si="90"/>
        <v>0</v>
      </c>
      <c r="AH383" s="119" t="str">
        <f t="shared" si="91"/>
        <v/>
      </c>
      <c r="AI383" s="74"/>
    </row>
    <row r="384" spans="2:35" ht="16.2" hidden="1" customHeight="1" x14ac:dyDescent="0.25">
      <c r="B384" s="85" t="s">
        <v>460</v>
      </c>
      <c r="C384" s="87"/>
      <c r="D384" s="88"/>
      <c r="E384" s="87"/>
      <c r="F384" s="86" t="s">
        <v>37</v>
      </c>
      <c r="G384" s="86" t="s">
        <v>37</v>
      </c>
      <c r="H384" s="86" t="s">
        <v>37</v>
      </c>
      <c r="I384" s="66" t="str">
        <f t="shared" si="81"/>
        <v/>
      </c>
      <c r="J384" s="66" t="str">
        <f t="shared" si="82"/>
        <v/>
      </c>
      <c r="K384" s="66" t="str">
        <f t="shared" si="83"/>
        <v/>
      </c>
      <c r="L384" s="66" t="str">
        <f t="shared" si="84"/>
        <v/>
      </c>
      <c r="M384" s="66" t="str">
        <f t="shared" si="85"/>
        <v/>
      </c>
      <c r="N384" s="66" t="str">
        <f t="shared" si="86"/>
        <v>Insufficient Information</v>
      </c>
      <c r="O384" s="66" t="str">
        <f t="shared" si="87"/>
        <v>Insufficient Information</v>
      </c>
      <c r="P384" s="63" t="str">
        <f>IF(AND(J384&lt;&gt;"",J384&lt;=10),CRFs!$C$3,"")</f>
        <v/>
      </c>
      <c r="Q384" s="63" t="str">
        <f>IF(AND(J384&lt;&gt;"",J384&gt;=6,J384&lt;=15),CRFs!$C$4,"")</f>
        <v/>
      </c>
      <c r="R384" s="63" t="str">
        <f>IF(AND(J384&lt;&gt;"",J384&gt;=11,J384&lt;=20),CRFs!$C$5,"")</f>
        <v/>
      </c>
      <c r="S384" s="63" t="str">
        <f>IF(AND(J384&lt;&gt;"",J384&gt;=16,J384&lt;=25),CRFs!$C$6,"")</f>
        <v/>
      </c>
      <c r="T384" s="63" t="str">
        <f>IF(AND(J384&lt;&gt;"",J384&gt;=21),CRFs!$C$7,"")</f>
        <v/>
      </c>
      <c r="U384" s="63" t="str">
        <f>IF(AND(J384&lt;&gt;"",J384&gt;25),CRFs!$C$8,"")</f>
        <v/>
      </c>
      <c r="V384" s="63" t="str">
        <f>IF($N384="Yes",CRFs!$C$9,"")</f>
        <v/>
      </c>
      <c r="W384" s="63" t="str">
        <f>IF($O384="Yes",CRFs!$C$10,"")</f>
        <v/>
      </c>
      <c r="X384" s="63" t="s">
        <v>37</v>
      </c>
      <c r="Y384" s="63" t="str">
        <f>IFERROR(INDEX($P384:$W384,_xlfn.AGGREGATE(15,6,(COLUMN($P384:$W384)-COLUMN($P384)+1)/($P384:$W384&lt;&gt;""),COLUMNS($Y384:Y384))),"")</f>
        <v/>
      </c>
      <c r="Z384" s="63" t="str">
        <f>IFERROR(INDEX($P384:$W384,_xlfn.AGGREGATE(15,6,(COLUMN($P384:$W384)-COLUMN($P384)+1)/($P384:$W384&lt;&gt;""),COLUMNS($Y384:Z384))),"")</f>
        <v/>
      </c>
      <c r="AA384" s="63" t="str">
        <f>IFERROR(INDEX($P384:$W384,_xlfn.AGGREGATE(15,6,(COLUMN($P384:$W384)-COLUMN($P384)+1)/($P384:$W384&lt;&gt;""),COLUMNS($Y384:AA384))),"")</f>
        <v/>
      </c>
      <c r="AB384" s="63" t="str">
        <f>IFERROR(INDEX($P384:$W384,_xlfn.AGGREGATE(15,6,(COLUMN($P384:$W384)-COLUMN($P384)+1)/($P384:$W384&lt;&gt;""),COLUMNS($Y384:AB384))),"")</f>
        <v/>
      </c>
      <c r="AC384" s="86" t="s">
        <v>37</v>
      </c>
      <c r="AD384" s="67">
        <f>IFERROR(IF(LEFT(AE384,4)*1&lt;2022,VLOOKUP(AC384,CRFs!$C$3:$D$10,2,FALSE),IF(LEFT(AE384,4)*1&gt;=2022,VLOOKUP(AC384,CRFs!$C$3:$J$10,2+MATCH(AE384,CRFs!$E$2:$J$2,0),FALSE))),0)</f>
        <v>0</v>
      </c>
      <c r="AE384" s="66" t="str">
        <f t="shared" si="88"/>
        <v/>
      </c>
      <c r="AF384" s="66" t="str">
        <f t="shared" si="89"/>
        <v/>
      </c>
      <c r="AG384" s="68">
        <f t="shared" si="90"/>
        <v>0</v>
      </c>
      <c r="AH384" s="119" t="str">
        <f t="shared" si="91"/>
        <v/>
      </c>
      <c r="AI384" s="74"/>
    </row>
    <row r="385" spans="2:35" ht="16.2" hidden="1" customHeight="1" x14ac:dyDescent="0.25">
      <c r="B385" s="85" t="s">
        <v>461</v>
      </c>
      <c r="C385" s="87"/>
      <c r="D385" s="88"/>
      <c r="E385" s="87"/>
      <c r="F385" s="86" t="s">
        <v>37</v>
      </c>
      <c r="G385" s="86" t="s">
        <v>37</v>
      </c>
      <c r="H385" s="86" t="s">
        <v>37</v>
      </c>
      <c r="I385" s="66" t="str">
        <f t="shared" si="81"/>
        <v/>
      </c>
      <c r="J385" s="66" t="str">
        <f t="shared" si="82"/>
        <v/>
      </c>
      <c r="K385" s="66" t="str">
        <f t="shared" si="83"/>
        <v/>
      </c>
      <c r="L385" s="66" t="str">
        <f t="shared" si="84"/>
        <v/>
      </c>
      <c r="M385" s="66" t="str">
        <f t="shared" si="85"/>
        <v/>
      </c>
      <c r="N385" s="66" t="str">
        <f t="shared" si="86"/>
        <v>Insufficient Information</v>
      </c>
      <c r="O385" s="66" t="str">
        <f t="shared" si="87"/>
        <v>Insufficient Information</v>
      </c>
      <c r="P385" s="63" t="str">
        <f>IF(AND(J385&lt;&gt;"",J385&lt;=10),CRFs!$C$3,"")</f>
        <v/>
      </c>
      <c r="Q385" s="63" t="str">
        <f>IF(AND(J385&lt;&gt;"",J385&gt;=6,J385&lt;=15),CRFs!$C$4,"")</f>
        <v/>
      </c>
      <c r="R385" s="63" t="str">
        <f>IF(AND(J385&lt;&gt;"",J385&gt;=11,J385&lt;=20),CRFs!$C$5,"")</f>
        <v/>
      </c>
      <c r="S385" s="63" t="str">
        <f>IF(AND(J385&lt;&gt;"",J385&gt;=16,J385&lt;=25),CRFs!$C$6,"")</f>
        <v/>
      </c>
      <c r="T385" s="63" t="str">
        <f>IF(AND(J385&lt;&gt;"",J385&gt;=21),CRFs!$C$7,"")</f>
        <v/>
      </c>
      <c r="U385" s="63" t="str">
        <f>IF(AND(J385&lt;&gt;"",J385&gt;25),CRFs!$C$8,"")</f>
        <v/>
      </c>
      <c r="V385" s="63" t="str">
        <f>IF($N385="Yes",CRFs!$C$9,"")</f>
        <v/>
      </c>
      <c r="W385" s="63" t="str">
        <f>IF($O385="Yes",CRFs!$C$10,"")</f>
        <v/>
      </c>
      <c r="X385" s="63" t="s">
        <v>37</v>
      </c>
      <c r="Y385" s="63" t="str">
        <f>IFERROR(INDEX($P385:$W385,_xlfn.AGGREGATE(15,6,(COLUMN($P385:$W385)-COLUMN($P385)+1)/($P385:$W385&lt;&gt;""),COLUMNS($Y385:Y385))),"")</f>
        <v/>
      </c>
      <c r="Z385" s="63" t="str">
        <f>IFERROR(INDEX($P385:$W385,_xlfn.AGGREGATE(15,6,(COLUMN($P385:$W385)-COLUMN($P385)+1)/($P385:$W385&lt;&gt;""),COLUMNS($Y385:Z385))),"")</f>
        <v/>
      </c>
      <c r="AA385" s="63" t="str">
        <f>IFERROR(INDEX($P385:$W385,_xlfn.AGGREGATE(15,6,(COLUMN($P385:$W385)-COLUMN($P385)+1)/($P385:$W385&lt;&gt;""),COLUMNS($Y385:AA385))),"")</f>
        <v/>
      </c>
      <c r="AB385" s="63" t="str">
        <f>IFERROR(INDEX($P385:$W385,_xlfn.AGGREGATE(15,6,(COLUMN($P385:$W385)-COLUMN($P385)+1)/($P385:$W385&lt;&gt;""),COLUMNS($Y385:AB385))),"")</f>
        <v/>
      </c>
      <c r="AC385" s="86" t="s">
        <v>37</v>
      </c>
      <c r="AD385" s="67">
        <f>IFERROR(IF(LEFT(AE385,4)*1&lt;2022,VLOOKUP(AC385,CRFs!$C$3:$D$10,2,FALSE),IF(LEFT(AE385,4)*1&gt;=2022,VLOOKUP(AC385,CRFs!$C$3:$J$10,2+MATCH(AE385,CRFs!$E$2:$J$2,0),FALSE))),0)</f>
        <v>0</v>
      </c>
      <c r="AE385" s="66" t="str">
        <f t="shared" si="88"/>
        <v/>
      </c>
      <c r="AF385" s="66" t="str">
        <f t="shared" si="89"/>
        <v/>
      </c>
      <c r="AG385" s="68">
        <f t="shared" si="90"/>
        <v>0</v>
      </c>
      <c r="AH385" s="119" t="str">
        <f t="shared" si="91"/>
        <v/>
      </c>
      <c r="AI385" s="74"/>
    </row>
    <row r="386" spans="2:35" ht="16.2" hidden="1" customHeight="1" x14ac:dyDescent="0.25">
      <c r="B386" s="85" t="s">
        <v>462</v>
      </c>
      <c r="C386" s="87"/>
      <c r="D386" s="88"/>
      <c r="E386" s="87"/>
      <c r="F386" s="86" t="s">
        <v>37</v>
      </c>
      <c r="G386" s="86" t="s">
        <v>37</v>
      </c>
      <c r="H386" s="86" t="s">
        <v>37</v>
      </c>
      <c r="I386" s="66" t="str">
        <f t="shared" si="81"/>
        <v/>
      </c>
      <c r="J386" s="66" t="str">
        <f t="shared" si="82"/>
        <v/>
      </c>
      <c r="K386" s="66" t="str">
        <f t="shared" si="83"/>
        <v/>
      </c>
      <c r="L386" s="66" t="str">
        <f t="shared" si="84"/>
        <v/>
      </c>
      <c r="M386" s="66" t="str">
        <f t="shared" si="85"/>
        <v/>
      </c>
      <c r="N386" s="66" t="str">
        <f t="shared" si="86"/>
        <v>Insufficient Information</v>
      </c>
      <c r="O386" s="66" t="str">
        <f t="shared" si="87"/>
        <v>Insufficient Information</v>
      </c>
      <c r="P386" s="63" t="str">
        <f>IF(AND(J386&lt;&gt;"",J386&lt;=10),CRFs!$C$3,"")</f>
        <v/>
      </c>
      <c r="Q386" s="63" t="str">
        <f>IF(AND(J386&lt;&gt;"",J386&gt;=6,J386&lt;=15),CRFs!$C$4,"")</f>
        <v/>
      </c>
      <c r="R386" s="63" t="str">
        <f>IF(AND(J386&lt;&gt;"",J386&gt;=11,J386&lt;=20),CRFs!$C$5,"")</f>
        <v/>
      </c>
      <c r="S386" s="63" t="str">
        <f>IF(AND(J386&lt;&gt;"",J386&gt;=16,J386&lt;=25),CRFs!$C$6,"")</f>
        <v/>
      </c>
      <c r="T386" s="63" t="str">
        <f>IF(AND(J386&lt;&gt;"",J386&gt;=21),CRFs!$C$7,"")</f>
        <v/>
      </c>
      <c r="U386" s="63" t="str">
        <f>IF(AND(J386&lt;&gt;"",J386&gt;25),CRFs!$C$8,"")</f>
        <v/>
      </c>
      <c r="V386" s="63" t="str">
        <f>IF($N386="Yes",CRFs!$C$9,"")</f>
        <v/>
      </c>
      <c r="W386" s="63" t="str">
        <f>IF($O386="Yes",CRFs!$C$10,"")</f>
        <v/>
      </c>
      <c r="X386" s="63" t="s">
        <v>37</v>
      </c>
      <c r="Y386" s="63" t="str">
        <f>IFERROR(INDEX($P386:$W386,_xlfn.AGGREGATE(15,6,(COLUMN($P386:$W386)-COLUMN($P386)+1)/($P386:$W386&lt;&gt;""),COLUMNS($Y386:Y386))),"")</f>
        <v/>
      </c>
      <c r="Z386" s="63" t="str">
        <f>IFERROR(INDEX($P386:$W386,_xlfn.AGGREGATE(15,6,(COLUMN($P386:$W386)-COLUMN($P386)+1)/($P386:$W386&lt;&gt;""),COLUMNS($Y386:Z386))),"")</f>
        <v/>
      </c>
      <c r="AA386" s="63" t="str">
        <f>IFERROR(INDEX($P386:$W386,_xlfn.AGGREGATE(15,6,(COLUMN($P386:$W386)-COLUMN($P386)+1)/($P386:$W386&lt;&gt;""),COLUMNS($Y386:AA386))),"")</f>
        <v/>
      </c>
      <c r="AB386" s="63" t="str">
        <f>IFERROR(INDEX($P386:$W386,_xlfn.AGGREGATE(15,6,(COLUMN($P386:$W386)-COLUMN($P386)+1)/($P386:$W386&lt;&gt;""),COLUMNS($Y386:AB386))),"")</f>
        <v/>
      </c>
      <c r="AC386" s="86" t="s">
        <v>37</v>
      </c>
      <c r="AD386" s="67">
        <f>IFERROR(IF(LEFT(AE386,4)*1&lt;2022,VLOOKUP(AC386,CRFs!$C$3:$D$10,2,FALSE),IF(LEFT(AE386,4)*1&gt;=2022,VLOOKUP(AC386,CRFs!$C$3:$J$10,2+MATCH(AE386,CRFs!$E$2:$J$2,0),FALSE))),0)</f>
        <v>0</v>
      </c>
      <c r="AE386" s="66" t="str">
        <f t="shared" si="88"/>
        <v/>
      </c>
      <c r="AF386" s="66" t="str">
        <f t="shared" si="89"/>
        <v/>
      </c>
      <c r="AG386" s="68">
        <f t="shared" si="90"/>
        <v>0</v>
      </c>
      <c r="AH386" s="119" t="str">
        <f t="shared" si="91"/>
        <v/>
      </c>
      <c r="AI386" s="74"/>
    </row>
    <row r="387" spans="2:35" ht="16.2" hidden="1" customHeight="1" x14ac:dyDescent="0.25">
      <c r="B387" s="85" t="s">
        <v>463</v>
      </c>
      <c r="C387" s="87"/>
      <c r="D387" s="88"/>
      <c r="E387" s="87"/>
      <c r="F387" s="86" t="s">
        <v>37</v>
      </c>
      <c r="G387" s="86" t="s">
        <v>37</v>
      </c>
      <c r="H387" s="86" t="s">
        <v>37</v>
      </c>
      <c r="I387" s="66" t="str">
        <f t="shared" si="81"/>
        <v/>
      </c>
      <c r="J387" s="66" t="str">
        <f t="shared" si="82"/>
        <v/>
      </c>
      <c r="K387" s="66" t="str">
        <f t="shared" si="83"/>
        <v/>
      </c>
      <c r="L387" s="66" t="str">
        <f t="shared" si="84"/>
        <v/>
      </c>
      <c r="M387" s="66" t="str">
        <f t="shared" si="85"/>
        <v/>
      </c>
      <c r="N387" s="66" t="str">
        <f t="shared" si="86"/>
        <v>Insufficient Information</v>
      </c>
      <c r="O387" s="66" t="str">
        <f t="shared" si="87"/>
        <v>Insufficient Information</v>
      </c>
      <c r="P387" s="63" t="str">
        <f>IF(AND(J387&lt;&gt;"",J387&lt;=10),CRFs!$C$3,"")</f>
        <v/>
      </c>
      <c r="Q387" s="63" t="str">
        <f>IF(AND(J387&lt;&gt;"",J387&gt;=6,J387&lt;=15),CRFs!$C$4,"")</f>
        <v/>
      </c>
      <c r="R387" s="63" t="str">
        <f>IF(AND(J387&lt;&gt;"",J387&gt;=11,J387&lt;=20),CRFs!$C$5,"")</f>
        <v/>
      </c>
      <c r="S387" s="63" t="str">
        <f>IF(AND(J387&lt;&gt;"",J387&gt;=16,J387&lt;=25),CRFs!$C$6,"")</f>
        <v/>
      </c>
      <c r="T387" s="63" t="str">
        <f>IF(AND(J387&lt;&gt;"",J387&gt;=21),CRFs!$C$7,"")</f>
        <v/>
      </c>
      <c r="U387" s="63" t="str">
        <f>IF(AND(J387&lt;&gt;"",J387&gt;25),CRFs!$C$8,"")</f>
        <v/>
      </c>
      <c r="V387" s="63" t="str">
        <f>IF($N387="Yes",CRFs!$C$9,"")</f>
        <v/>
      </c>
      <c r="W387" s="63" t="str">
        <f>IF($O387="Yes",CRFs!$C$10,"")</f>
        <v/>
      </c>
      <c r="X387" s="63" t="s">
        <v>37</v>
      </c>
      <c r="Y387" s="63" t="str">
        <f>IFERROR(INDEX($P387:$W387,_xlfn.AGGREGATE(15,6,(COLUMN($P387:$W387)-COLUMN($P387)+1)/($P387:$W387&lt;&gt;""),COLUMNS($Y387:Y387))),"")</f>
        <v/>
      </c>
      <c r="Z387" s="63" t="str">
        <f>IFERROR(INDEX($P387:$W387,_xlfn.AGGREGATE(15,6,(COLUMN($P387:$W387)-COLUMN($P387)+1)/($P387:$W387&lt;&gt;""),COLUMNS($Y387:Z387))),"")</f>
        <v/>
      </c>
      <c r="AA387" s="63" t="str">
        <f>IFERROR(INDEX($P387:$W387,_xlfn.AGGREGATE(15,6,(COLUMN($P387:$W387)-COLUMN($P387)+1)/($P387:$W387&lt;&gt;""),COLUMNS($Y387:AA387))),"")</f>
        <v/>
      </c>
      <c r="AB387" s="63" t="str">
        <f>IFERROR(INDEX($P387:$W387,_xlfn.AGGREGATE(15,6,(COLUMN($P387:$W387)-COLUMN($P387)+1)/($P387:$W387&lt;&gt;""),COLUMNS($Y387:AB387))),"")</f>
        <v/>
      </c>
      <c r="AC387" s="86" t="s">
        <v>37</v>
      </c>
      <c r="AD387" s="67">
        <f>IFERROR(IF(LEFT(AE387,4)*1&lt;2022,VLOOKUP(AC387,CRFs!$C$3:$D$10,2,FALSE),IF(LEFT(AE387,4)*1&gt;=2022,VLOOKUP(AC387,CRFs!$C$3:$J$10,2+MATCH(AE387,CRFs!$E$2:$J$2,0),FALSE))),0)</f>
        <v>0</v>
      </c>
      <c r="AE387" s="66" t="str">
        <f t="shared" si="88"/>
        <v/>
      </c>
      <c r="AF387" s="66" t="str">
        <f t="shared" si="89"/>
        <v/>
      </c>
      <c r="AG387" s="68">
        <f t="shared" si="90"/>
        <v>0</v>
      </c>
      <c r="AH387" s="119" t="str">
        <f t="shared" si="91"/>
        <v/>
      </c>
      <c r="AI387" s="74"/>
    </row>
    <row r="388" spans="2:35" ht="16.2" hidden="1" customHeight="1" x14ac:dyDescent="0.25">
      <c r="B388" s="85" t="s">
        <v>464</v>
      </c>
      <c r="C388" s="87"/>
      <c r="D388" s="88"/>
      <c r="E388" s="87"/>
      <c r="F388" s="86" t="s">
        <v>37</v>
      </c>
      <c r="G388" s="86" t="s">
        <v>37</v>
      </c>
      <c r="H388" s="86" t="s">
        <v>37</v>
      </c>
      <c r="I388" s="66" t="str">
        <f t="shared" si="81"/>
        <v/>
      </c>
      <c r="J388" s="66" t="str">
        <f t="shared" si="82"/>
        <v/>
      </c>
      <c r="K388" s="66" t="str">
        <f t="shared" si="83"/>
        <v/>
      </c>
      <c r="L388" s="66" t="str">
        <f t="shared" si="84"/>
        <v/>
      </c>
      <c r="M388" s="66" t="str">
        <f t="shared" si="85"/>
        <v/>
      </c>
      <c r="N388" s="66" t="str">
        <f t="shared" si="86"/>
        <v>Insufficient Information</v>
      </c>
      <c r="O388" s="66" t="str">
        <f t="shared" si="87"/>
        <v>Insufficient Information</v>
      </c>
      <c r="P388" s="63" t="str">
        <f>IF(AND(J388&lt;&gt;"",J388&lt;=10),CRFs!$C$3,"")</f>
        <v/>
      </c>
      <c r="Q388" s="63" t="str">
        <f>IF(AND(J388&lt;&gt;"",J388&gt;=6,J388&lt;=15),CRFs!$C$4,"")</f>
        <v/>
      </c>
      <c r="R388" s="63" t="str">
        <f>IF(AND(J388&lt;&gt;"",J388&gt;=11,J388&lt;=20),CRFs!$C$5,"")</f>
        <v/>
      </c>
      <c r="S388" s="63" t="str">
        <f>IF(AND(J388&lt;&gt;"",J388&gt;=16,J388&lt;=25),CRFs!$C$6,"")</f>
        <v/>
      </c>
      <c r="T388" s="63" t="str">
        <f>IF(AND(J388&lt;&gt;"",J388&gt;=21),CRFs!$C$7,"")</f>
        <v/>
      </c>
      <c r="U388" s="63" t="str">
        <f>IF(AND(J388&lt;&gt;"",J388&gt;25),CRFs!$C$8,"")</f>
        <v/>
      </c>
      <c r="V388" s="63" t="str">
        <f>IF($N388="Yes",CRFs!$C$9,"")</f>
        <v/>
      </c>
      <c r="W388" s="63" t="str">
        <f>IF($O388="Yes",CRFs!$C$10,"")</f>
        <v/>
      </c>
      <c r="X388" s="63" t="s">
        <v>37</v>
      </c>
      <c r="Y388" s="63" t="str">
        <f>IFERROR(INDEX($P388:$W388,_xlfn.AGGREGATE(15,6,(COLUMN($P388:$W388)-COLUMN($P388)+1)/($P388:$W388&lt;&gt;""),COLUMNS($Y388:Y388))),"")</f>
        <v/>
      </c>
      <c r="Z388" s="63" t="str">
        <f>IFERROR(INDEX($P388:$W388,_xlfn.AGGREGATE(15,6,(COLUMN($P388:$W388)-COLUMN($P388)+1)/($P388:$W388&lt;&gt;""),COLUMNS($Y388:Z388))),"")</f>
        <v/>
      </c>
      <c r="AA388" s="63" t="str">
        <f>IFERROR(INDEX($P388:$W388,_xlfn.AGGREGATE(15,6,(COLUMN($P388:$W388)-COLUMN($P388)+1)/($P388:$W388&lt;&gt;""),COLUMNS($Y388:AA388))),"")</f>
        <v/>
      </c>
      <c r="AB388" s="63" t="str">
        <f>IFERROR(INDEX($P388:$W388,_xlfn.AGGREGATE(15,6,(COLUMN($P388:$W388)-COLUMN($P388)+1)/($P388:$W388&lt;&gt;""),COLUMNS($Y388:AB388))),"")</f>
        <v/>
      </c>
      <c r="AC388" s="86" t="s">
        <v>37</v>
      </c>
      <c r="AD388" s="67">
        <f>IFERROR(IF(LEFT(AE388,4)*1&lt;2022,VLOOKUP(AC388,CRFs!$C$3:$D$10,2,FALSE),IF(LEFT(AE388,4)*1&gt;=2022,VLOOKUP(AC388,CRFs!$C$3:$J$10,2+MATCH(AE388,CRFs!$E$2:$J$2,0),FALSE))),0)</f>
        <v>0</v>
      </c>
      <c r="AE388" s="66" t="str">
        <f t="shared" si="88"/>
        <v/>
      </c>
      <c r="AF388" s="66" t="str">
        <f t="shared" si="89"/>
        <v/>
      </c>
      <c r="AG388" s="68">
        <f t="shared" si="90"/>
        <v>0</v>
      </c>
      <c r="AH388" s="119" t="str">
        <f t="shared" si="91"/>
        <v/>
      </c>
      <c r="AI388" s="74"/>
    </row>
    <row r="389" spans="2:35" ht="16.2" hidden="1" customHeight="1" x14ac:dyDescent="0.25">
      <c r="B389" s="85" t="s">
        <v>465</v>
      </c>
      <c r="C389" s="87"/>
      <c r="D389" s="88"/>
      <c r="E389" s="87"/>
      <c r="F389" s="86" t="s">
        <v>37</v>
      </c>
      <c r="G389" s="86" t="s">
        <v>37</v>
      </c>
      <c r="H389" s="86" t="s">
        <v>37</v>
      </c>
      <c r="I389" s="66" t="str">
        <f t="shared" si="81"/>
        <v/>
      </c>
      <c r="J389" s="66" t="str">
        <f t="shared" si="82"/>
        <v/>
      </c>
      <c r="K389" s="66" t="str">
        <f t="shared" si="83"/>
        <v/>
      </c>
      <c r="L389" s="66" t="str">
        <f t="shared" si="84"/>
        <v/>
      </c>
      <c r="M389" s="66" t="str">
        <f t="shared" si="85"/>
        <v/>
      </c>
      <c r="N389" s="66" t="str">
        <f t="shared" si="86"/>
        <v>Insufficient Information</v>
      </c>
      <c r="O389" s="66" t="str">
        <f t="shared" si="87"/>
        <v>Insufficient Information</v>
      </c>
      <c r="P389" s="63" t="str">
        <f>IF(AND(J389&lt;&gt;"",J389&lt;=10),CRFs!$C$3,"")</f>
        <v/>
      </c>
      <c r="Q389" s="63" t="str">
        <f>IF(AND(J389&lt;&gt;"",J389&gt;=6,J389&lt;=15),CRFs!$C$4,"")</f>
        <v/>
      </c>
      <c r="R389" s="63" t="str">
        <f>IF(AND(J389&lt;&gt;"",J389&gt;=11,J389&lt;=20),CRFs!$C$5,"")</f>
        <v/>
      </c>
      <c r="S389" s="63" t="str">
        <f>IF(AND(J389&lt;&gt;"",J389&gt;=16,J389&lt;=25),CRFs!$C$6,"")</f>
        <v/>
      </c>
      <c r="T389" s="63" t="str">
        <f>IF(AND(J389&lt;&gt;"",J389&gt;=21),CRFs!$C$7,"")</f>
        <v/>
      </c>
      <c r="U389" s="63" t="str">
        <f>IF(AND(J389&lt;&gt;"",J389&gt;25),CRFs!$C$8,"")</f>
        <v/>
      </c>
      <c r="V389" s="63" t="str">
        <f>IF($N389="Yes",CRFs!$C$9,"")</f>
        <v/>
      </c>
      <c r="W389" s="63" t="str">
        <f>IF($O389="Yes",CRFs!$C$10,"")</f>
        <v/>
      </c>
      <c r="X389" s="63" t="s">
        <v>37</v>
      </c>
      <c r="Y389" s="63" t="str">
        <f>IFERROR(INDEX($P389:$W389,_xlfn.AGGREGATE(15,6,(COLUMN($P389:$W389)-COLUMN($P389)+1)/($P389:$W389&lt;&gt;""),COLUMNS($Y389:Y389))),"")</f>
        <v/>
      </c>
      <c r="Z389" s="63" t="str">
        <f>IFERROR(INDEX($P389:$W389,_xlfn.AGGREGATE(15,6,(COLUMN($P389:$W389)-COLUMN($P389)+1)/($P389:$W389&lt;&gt;""),COLUMNS($Y389:Z389))),"")</f>
        <v/>
      </c>
      <c r="AA389" s="63" t="str">
        <f>IFERROR(INDEX($P389:$W389,_xlfn.AGGREGATE(15,6,(COLUMN($P389:$W389)-COLUMN($P389)+1)/($P389:$W389&lt;&gt;""),COLUMNS($Y389:AA389))),"")</f>
        <v/>
      </c>
      <c r="AB389" s="63" t="str">
        <f>IFERROR(INDEX($P389:$W389,_xlfn.AGGREGATE(15,6,(COLUMN($P389:$W389)-COLUMN($P389)+1)/($P389:$W389&lt;&gt;""),COLUMNS($Y389:AB389))),"")</f>
        <v/>
      </c>
      <c r="AC389" s="86" t="s">
        <v>37</v>
      </c>
      <c r="AD389" s="67">
        <f>IFERROR(IF(LEFT(AE389,4)*1&lt;2022,VLOOKUP(AC389,CRFs!$C$3:$D$10,2,FALSE),IF(LEFT(AE389,4)*1&gt;=2022,VLOOKUP(AC389,CRFs!$C$3:$J$10,2+MATCH(AE389,CRFs!$E$2:$J$2,0),FALSE))),0)</f>
        <v>0</v>
      </c>
      <c r="AE389" s="66" t="str">
        <f t="shared" si="88"/>
        <v/>
      </c>
      <c r="AF389" s="66" t="str">
        <f t="shared" si="89"/>
        <v/>
      </c>
      <c r="AG389" s="68">
        <f t="shared" si="90"/>
        <v>0</v>
      </c>
      <c r="AH389" s="119" t="str">
        <f t="shared" si="91"/>
        <v/>
      </c>
      <c r="AI389" s="74"/>
    </row>
    <row r="390" spans="2:35" ht="16.2" hidden="1" customHeight="1" x14ac:dyDescent="0.25">
      <c r="B390" s="85" t="s">
        <v>466</v>
      </c>
      <c r="C390" s="87"/>
      <c r="D390" s="88"/>
      <c r="E390" s="87"/>
      <c r="F390" s="86" t="s">
        <v>37</v>
      </c>
      <c r="G390" s="86" t="s">
        <v>37</v>
      </c>
      <c r="H390" s="86" t="s">
        <v>37</v>
      </c>
      <c r="I390" s="66" t="str">
        <f t="shared" si="81"/>
        <v/>
      </c>
      <c r="J390" s="66" t="str">
        <f t="shared" si="82"/>
        <v/>
      </c>
      <c r="K390" s="66" t="str">
        <f t="shared" si="83"/>
        <v/>
      </c>
      <c r="L390" s="66" t="str">
        <f t="shared" si="84"/>
        <v/>
      </c>
      <c r="M390" s="66" t="str">
        <f t="shared" si="85"/>
        <v/>
      </c>
      <c r="N390" s="66" t="str">
        <f t="shared" si="86"/>
        <v>Insufficient Information</v>
      </c>
      <c r="O390" s="66" t="str">
        <f t="shared" si="87"/>
        <v>Insufficient Information</v>
      </c>
      <c r="P390" s="63" t="str">
        <f>IF(AND(J390&lt;&gt;"",J390&lt;=10),CRFs!$C$3,"")</f>
        <v/>
      </c>
      <c r="Q390" s="63" t="str">
        <f>IF(AND(J390&lt;&gt;"",J390&gt;=6,J390&lt;=15),CRFs!$C$4,"")</f>
        <v/>
      </c>
      <c r="R390" s="63" t="str">
        <f>IF(AND(J390&lt;&gt;"",J390&gt;=11,J390&lt;=20),CRFs!$C$5,"")</f>
        <v/>
      </c>
      <c r="S390" s="63" t="str">
        <f>IF(AND(J390&lt;&gt;"",J390&gt;=16,J390&lt;=25),CRFs!$C$6,"")</f>
        <v/>
      </c>
      <c r="T390" s="63" t="str">
        <f>IF(AND(J390&lt;&gt;"",J390&gt;=21),CRFs!$C$7,"")</f>
        <v/>
      </c>
      <c r="U390" s="63" t="str">
        <f>IF(AND(J390&lt;&gt;"",J390&gt;25),CRFs!$C$8,"")</f>
        <v/>
      </c>
      <c r="V390" s="63" t="str">
        <f>IF($N390="Yes",CRFs!$C$9,"")</f>
        <v/>
      </c>
      <c r="W390" s="63" t="str">
        <f>IF($O390="Yes",CRFs!$C$10,"")</f>
        <v/>
      </c>
      <c r="X390" s="63" t="s">
        <v>37</v>
      </c>
      <c r="Y390" s="63" t="str">
        <f>IFERROR(INDEX($P390:$W390,_xlfn.AGGREGATE(15,6,(COLUMN($P390:$W390)-COLUMN($P390)+1)/($P390:$W390&lt;&gt;""),COLUMNS($Y390:Y390))),"")</f>
        <v/>
      </c>
      <c r="Z390" s="63" t="str">
        <f>IFERROR(INDEX($P390:$W390,_xlfn.AGGREGATE(15,6,(COLUMN($P390:$W390)-COLUMN($P390)+1)/($P390:$W390&lt;&gt;""),COLUMNS($Y390:Z390))),"")</f>
        <v/>
      </c>
      <c r="AA390" s="63" t="str">
        <f>IFERROR(INDEX($P390:$W390,_xlfn.AGGREGATE(15,6,(COLUMN($P390:$W390)-COLUMN($P390)+1)/($P390:$W390&lt;&gt;""),COLUMNS($Y390:AA390))),"")</f>
        <v/>
      </c>
      <c r="AB390" s="63" t="str">
        <f>IFERROR(INDEX($P390:$W390,_xlfn.AGGREGATE(15,6,(COLUMN($P390:$W390)-COLUMN($P390)+1)/($P390:$W390&lt;&gt;""),COLUMNS($Y390:AB390))),"")</f>
        <v/>
      </c>
      <c r="AC390" s="86" t="s">
        <v>37</v>
      </c>
      <c r="AD390" s="67">
        <f>IFERROR(IF(LEFT(AE390,4)*1&lt;2022,VLOOKUP(AC390,CRFs!$C$3:$D$10,2,FALSE),IF(LEFT(AE390,4)*1&gt;=2022,VLOOKUP(AC390,CRFs!$C$3:$J$10,2+MATCH(AE390,CRFs!$E$2:$J$2,0),FALSE))),0)</f>
        <v>0</v>
      </c>
      <c r="AE390" s="66" t="str">
        <f t="shared" si="88"/>
        <v/>
      </c>
      <c r="AF390" s="66" t="str">
        <f t="shared" si="89"/>
        <v/>
      </c>
      <c r="AG390" s="68">
        <f t="shared" si="90"/>
        <v>0</v>
      </c>
      <c r="AH390" s="119" t="str">
        <f t="shared" si="91"/>
        <v/>
      </c>
      <c r="AI390" s="74"/>
    </row>
    <row r="391" spans="2:35" ht="16.2" hidden="1" customHeight="1" x14ac:dyDescent="0.25">
      <c r="B391" s="85" t="s">
        <v>467</v>
      </c>
      <c r="C391" s="87"/>
      <c r="D391" s="88"/>
      <c r="E391" s="87"/>
      <c r="F391" s="86" t="s">
        <v>37</v>
      </c>
      <c r="G391" s="86" t="s">
        <v>37</v>
      </c>
      <c r="H391" s="86" t="s">
        <v>37</v>
      </c>
      <c r="I391" s="66" t="str">
        <f t="shared" si="81"/>
        <v/>
      </c>
      <c r="J391" s="66" t="str">
        <f t="shared" si="82"/>
        <v/>
      </c>
      <c r="K391" s="66" t="str">
        <f t="shared" si="83"/>
        <v/>
      </c>
      <c r="L391" s="66" t="str">
        <f t="shared" si="84"/>
        <v/>
      </c>
      <c r="M391" s="66" t="str">
        <f t="shared" si="85"/>
        <v/>
      </c>
      <c r="N391" s="66" t="str">
        <f t="shared" si="86"/>
        <v>Insufficient Information</v>
      </c>
      <c r="O391" s="66" t="str">
        <f t="shared" si="87"/>
        <v>Insufficient Information</v>
      </c>
      <c r="P391" s="63" t="str">
        <f>IF(AND(J391&lt;&gt;"",J391&lt;=10),CRFs!$C$3,"")</f>
        <v/>
      </c>
      <c r="Q391" s="63" t="str">
        <f>IF(AND(J391&lt;&gt;"",J391&gt;=6,J391&lt;=15),CRFs!$C$4,"")</f>
        <v/>
      </c>
      <c r="R391" s="63" t="str">
        <f>IF(AND(J391&lt;&gt;"",J391&gt;=11,J391&lt;=20),CRFs!$C$5,"")</f>
        <v/>
      </c>
      <c r="S391" s="63" t="str">
        <f>IF(AND(J391&lt;&gt;"",J391&gt;=16,J391&lt;=25),CRFs!$C$6,"")</f>
        <v/>
      </c>
      <c r="T391" s="63" t="str">
        <f>IF(AND(J391&lt;&gt;"",J391&gt;=21),CRFs!$C$7,"")</f>
        <v/>
      </c>
      <c r="U391" s="63" t="str">
        <f>IF(AND(J391&lt;&gt;"",J391&gt;25),CRFs!$C$8,"")</f>
        <v/>
      </c>
      <c r="V391" s="63" t="str">
        <f>IF($N391="Yes",CRFs!$C$9,"")</f>
        <v/>
      </c>
      <c r="W391" s="63" t="str">
        <f>IF($O391="Yes",CRFs!$C$10,"")</f>
        <v/>
      </c>
      <c r="X391" s="63" t="s">
        <v>37</v>
      </c>
      <c r="Y391" s="63" t="str">
        <f>IFERROR(INDEX($P391:$W391,_xlfn.AGGREGATE(15,6,(COLUMN($P391:$W391)-COLUMN($P391)+1)/($P391:$W391&lt;&gt;""),COLUMNS($Y391:Y391))),"")</f>
        <v/>
      </c>
      <c r="Z391" s="63" t="str">
        <f>IFERROR(INDEX($P391:$W391,_xlfn.AGGREGATE(15,6,(COLUMN($P391:$W391)-COLUMN($P391)+1)/($P391:$W391&lt;&gt;""),COLUMNS($Y391:Z391))),"")</f>
        <v/>
      </c>
      <c r="AA391" s="63" t="str">
        <f>IFERROR(INDEX($P391:$W391,_xlfn.AGGREGATE(15,6,(COLUMN($P391:$W391)-COLUMN($P391)+1)/($P391:$W391&lt;&gt;""),COLUMNS($Y391:AA391))),"")</f>
        <v/>
      </c>
      <c r="AB391" s="63" t="str">
        <f>IFERROR(INDEX($P391:$W391,_xlfn.AGGREGATE(15,6,(COLUMN($P391:$W391)-COLUMN($P391)+1)/($P391:$W391&lt;&gt;""),COLUMNS($Y391:AB391))),"")</f>
        <v/>
      </c>
      <c r="AC391" s="86" t="s">
        <v>37</v>
      </c>
      <c r="AD391" s="67">
        <f>IFERROR(IF(LEFT(AE391,4)*1&lt;2022,VLOOKUP(AC391,CRFs!$C$3:$D$10,2,FALSE),IF(LEFT(AE391,4)*1&gt;=2022,VLOOKUP(AC391,CRFs!$C$3:$J$10,2+MATCH(AE391,CRFs!$E$2:$J$2,0),FALSE))),0)</f>
        <v>0</v>
      </c>
      <c r="AE391" s="66" t="str">
        <f t="shared" si="88"/>
        <v/>
      </c>
      <c r="AF391" s="66" t="str">
        <f t="shared" si="89"/>
        <v/>
      </c>
      <c r="AG391" s="68">
        <f t="shared" si="90"/>
        <v>0</v>
      </c>
      <c r="AH391" s="119" t="str">
        <f t="shared" si="91"/>
        <v/>
      </c>
      <c r="AI391" s="74"/>
    </row>
    <row r="392" spans="2:35" ht="16.2" hidden="1" customHeight="1" x14ac:dyDescent="0.25">
      <c r="B392" s="85" t="s">
        <v>468</v>
      </c>
      <c r="C392" s="87"/>
      <c r="D392" s="88"/>
      <c r="E392" s="87"/>
      <c r="F392" s="86" t="s">
        <v>37</v>
      </c>
      <c r="G392" s="86" t="s">
        <v>37</v>
      </c>
      <c r="H392" s="86" t="s">
        <v>37</v>
      </c>
      <c r="I392" s="66" t="str">
        <f t="shared" si="81"/>
        <v/>
      </c>
      <c r="J392" s="66" t="str">
        <f t="shared" si="82"/>
        <v/>
      </c>
      <c r="K392" s="66" t="str">
        <f t="shared" si="83"/>
        <v/>
      </c>
      <c r="L392" s="66" t="str">
        <f t="shared" si="84"/>
        <v/>
      </c>
      <c r="M392" s="66" t="str">
        <f t="shared" si="85"/>
        <v/>
      </c>
      <c r="N392" s="66" t="str">
        <f t="shared" si="86"/>
        <v>Insufficient Information</v>
      </c>
      <c r="O392" s="66" t="str">
        <f t="shared" si="87"/>
        <v>Insufficient Information</v>
      </c>
      <c r="P392" s="63" t="str">
        <f>IF(AND(J392&lt;&gt;"",J392&lt;=10),CRFs!$C$3,"")</f>
        <v/>
      </c>
      <c r="Q392" s="63" t="str">
        <f>IF(AND(J392&lt;&gt;"",J392&gt;=6,J392&lt;=15),CRFs!$C$4,"")</f>
        <v/>
      </c>
      <c r="R392" s="63" t="str">
        <f>IF(AND(J392&lt;&gt;"",J392&gt;=11,J392&lt;=20),CRFs!$C$5,"")</f>
        <v/>
      </c>
      <c r="S392" s="63" t="str">
        <f>IF(AND(J392&lt;&gt;"",J392&gt;=16,J392&lt;=25),CRFs!$C$6,"")</f>
        <v/>
      </c>
      <c r="T392" s="63" t="str">
        <f>IF(AND(J392&lt;&gt;"",J392&gt;=21),CRFs!$C$7,"")</f>
        <v/>
      </c>
      <c r="U392" s="63" t="str">
        <f>IF(AND(J392&lt;&gt;"",J392&gt;25),CRFs!$C$8,"")</f>
        <v/>
      </c>
      <c r="V392" s="63" t="str">
        <f>IF($N392="Yes",CRFs!$C$9,"")</f>
        <v/>
      </c>
      <c r="W392" s="63" t="str">
        <f>IF($O392="Yes",CRFs!$C$10,"")</f>
        <v/>
      </c>
      <c r="X392" s="63" t="s">
        <v>37</v>
      </c>
      <c r="Y392" s="63" t="str">
        <f>IFERROR(INDEX($P392:$W392,_xlfn.AGGREGATE(15,6,(COLUMN($P392:$W392)-COLUMN($P392)+1)/($P392:$W392&lt;&gt;""),COLUMNS($Y392:Y392))),"")</f>
        <v/>
      </c>
      <c r="Z392" s="63" t="str">
        <f>IFERROR(INDEX($P392:$W392,_xlfn.AGGREGATE(15,6,(COLUMN($P392:$W392)-COLUMN($P392)+1)/($P392:$W392&lt;&gt;""),COLUMNS($Y392:Z392))),"")</f>
        <v/>
      </c>
      <c r="AA392" s="63" t="str">
        <f>IFERROR(INDEX($P392:$W392,_xlfn.AGGREGATE(15,6,(COLUMN($P392:$W392)-COLUMN($P392)+1)/($P392:$W392&lt;&gt;""),COLUMNS($Y392:AA392))),"")</f>
        <v/>
      </c>
      <c r="AB392" s="63" t="str">
        <f>IFERROR(INDEX($P392:$W392,_xlfn.AGGREGATE(15,6,(COLUMN($P392:$W392)-COLUMN($P392)+1)/($P392:$W392&lt;&gt;""),COLUMNS($Y392:AB392))),"")</f>
        <v/>
      </c>
      <c r="AC392" s="86" t="s">
        <v>37</v>
      </c>
      <c r="AD392" s="67">
        <f>IFERROR(IF(LEFT(AE392,4)*1&lt;2022,VLOOKUP(AC392,CRFs!$C$3:$D$10,2,FALSE),IF(LEFT(AE392,4)*1&gt;=2022,VLOOKUP(AC392,CRFs!$C$3:$J$10,2+MATCH(AE392,CRFs!$E$2:$J$2,0),FALSE))),0)</f>
        <v>0</v>
      </c>
      <c r="AE392" s="66" t="str">
        <f t="shared" si="88"/>
        <v/>
      </c>
      <c r="AF392" s="66" t="str">
        <f t="shared" si="89"/>
        <v/>
      </c>
      <c r="AG392" s="68">
        <f t="shared" si="90"/>
        <v>0</v>
      </c>
      <c r="AH392" s="119" t="str">
        <f t="shared" si="91"/>
        <v/>
      </c>
      <c r="AI392" s="74"/>
    </row>
    <row r="393" spans="2:35" ht="16.2" hidden="1" customHeight="1" x14ac:dyDescent="0.25">
      <c r="B393" s="85" t="s">
        <v>469</v>
      </c>
      <c r="C393" s="87"/>
      <c r="D393" s="88"/>
      <c r="E393" s="87"/>
      <c r="F393" s="86" t="s">
        <v>37</v>
      </c>
      <c r="G393" s="86" t="s">
        <v>37</v>
      </c>
      <c r="H393" s="86" t="s">
        <v>37</v>
      </c>
      <c r="I393" s="66" t="str">
        <f t="shared" si="81"/>
        <v/>
      </c>
      <c r="J393" s="66" t="str">
        <f t="shared" si="82"/>
        <v/>
      </c>
      <c r="K393" s="66" t="str">
        <f t="shared" si="83"/>
        <v/>
      </c>
      <c r="L393" s="66" t="str">
        <f t="shared" si="84"/>
        <v/>
      </c>
      <c r="M393" s="66" t="str">
        <f t="shared" si="85"/>
        <v/>
      </c>
      <c r="N393" s="66" t="str">
        <f t="shared" si="86"/>
        <v>Insufficient Information</v>
      </c>
      <c r="O393" s="66" t="str">
        <f t="shared" si="87"/>
        <v>Insufficient Information</v>
      </c>
      <c r="P393" s="63" t="str">
        <f>IF(AND(J393&lt;&gt;"",J393&lt;=10),CRFs!$C$3,"")</f>
        <v/>
      </c>
      <c r="Q393" s="63" t="str">
        <f>IF(AND(J393&lt;&gt;"",J393&gt;=6,J393&lt;=15),CRFs!$C$4,"")</f>
        <v/>
      </c>
      <c r="R393" s="63" t="str">
        <f>IF(AND(J393&lt;&gt;"",J393&gt;=11,J393&lt;=20),CRFs!$C$5,"")</f>
        <v/>
      </c>
      <c r="S393" s="63" t="str">
        <f>IF(AND(J393&lt;&gt;"",J393&gt;=16,J393&lt;=25),CRFs!$C$6,"")</f>
        <v/>
      </c>
      <c r="T393" s="63" t="str">
        <f>IF(AND(J393&lt;&gt;"",J393&gt;=21),CRFs!$C$7,"")</f>
        <v/>
      </c>
      <c r="U393" s="63" t="str">
        <f>IF(AND(J393&lt;&gt;"",J393&gt;25),CRFs!$C$8,"")</f>
        <v/>
      </c>
      <c r="V393" s="63" t="str">
        <f>IF($N393="Yes",CRFs!$C$9,"")</f>
        <v/>
      </c>
      <c r="W393" s="63" t="str">
        <f>IF($O393="Yes",CRFs!$C$10,"")</f>
        <v/>
      </c>
      <c r="X393" s="63" t="s">
        <v>37</v>
      </c>
      <c r="Y393" s="63" t="str">
        <f>IFERROR(INDEX($P393:$W393,_xlfn.AGGREGATE(15,6,(COLUMN($P393:$W393)-COLUMN($P393)+1)/($P393:$W393&lt;&gt;""),COLUMNS($Y393:Y393))),"")</f>
        <v/>
      </c>
      <c r="Z393" s="63" t="str">
        <f>IFERROR(INDEX($P393:$W393,_xlfn.AGGREGATE(15,6,(COLUMN($P393:$W393)-COLUMN($P393)+1)/($P393:$W393&lt;&gt;""),COLUMNS($Y393:Z393))),"")</f>
        <v/>
      </c>
      <c r="AA393" s="63" t="str">
        <f>IFERROR(INDEX($P393:$W393,_xlfn.AGGREGATE(15,6,(COLUMN($P393:$W393)-COLUMN($P393)+1)/($P393:$W393&lt;&gt;""),COLUMNS($Y393:AA393))),"")</f>
        <v/>
      </c>
      <c r="AB393" s="63" t="str">
        <f>IFERROR(INDEX($P393:$W393,_xlfn.AGGREGATE(15,6,(COLUMN($P393:$W393)-COLUMN($P393)+1)/($P393:$W393&lt;&gt;""),COLUMNS($Y393:AB393))),"")</f>
        <v/>
      </c>
      <c r="AC393" s="86" t="s">
        <v>37</v>
      </c>
      <c r="AD393" s="67">
        <f>IFERROR(IF(LEFT(AE393,4)*1&lt;2022,VLOOKUP(AC393,CRFs!$C$3:$D$10,2,FALSE),IF(LEFT(AE393,4)*1&gt;=2022,VLOOKUP(AC393,CRFs!$C$3:$J$10,2+MATCH(AE393,CRFs!$E$2:$J$2,0),FALSE))),0)</f>
        <v>0</v>
      </c>
      <c r="AE393" s="66" t="str">
        <f t="shared" si="88"/>
        <v/>
      </c>
      <c r="AF393" s="66" t="str">
        <f t="shared" si="89"/>
        <v/>
      </c>
      <c r="AG393" s="68">
        <f t="shared" si="90"/>
        <v>0</v>
      </c>
      <c r="AH393" s="119" t="str">
        <f t="shared" si="91"/>
        <v/>
      </c>
      <c r="AI393" s="74"/>
    </row>
    <row r="394" spans="2:35" ht="16.2" hidden="1" customHeight="1" x14ac:dyDescent="0.25">
      <c r="B394" s="85" t="s">
        <v>470</v>
      </c>
      <c r="C394" s="87"/>
      <c r="D394" s="88"/>
      <c r="E394" s="87"/>
      <c r="F394" s="86" t="s">
        <v>37</v>
      </c>
      <c r="G394" s="86" t="s">
        <v>37</v>
      </c>
      <c r="H394" s="86" t="s">
        <v>37</v>
      </c>
      <c r="I394" s="66" t="str">
        <f t="shared" si="81"/>
        <v/>
      </c>
      <c r="J394" s="66" t="str">
        <f t="shared" si="82"/>
        <v/>
      </c>
      <c r="K394" s="66" t="str">
        <f t="shared" si="83"/>
        <v/>
      </c>
      <c r="L394" s="66" t="str">
        <f t="shared" si="84"/>
        <v/>
      </c>
      <c r="M394" s="66" t="str">
        <f t="shared" si="85"/>
        <v/>
      </c>
      <c r="N394" s="66" t="str">
        <f t="shared" si="86"/>
        <v>Insufficient Information</v>
      </c>
      <c r="O394" s="66" t="str">
        <f t="shared" si="87"/>
        <v>Insufficient Information</v>
      </c>
      <c r="P394" s="63" t="str">
        <f>IF(AND(J394&lt;&gt;"",J394&lt;=10),CRFs!$C$3,"")</f>
        <v/>
      </c>
      <c r="Q394" s="63" t="str">
        <f>IF(AND(J394&lt;&gt;"",J394&gt;=6,J394&lt;=15),CRFs!$C$4,"")</f>
        <v/>
      </c>
      <c r="R394" s="63" t="str">
        <f>IF(AND(J394&lt;&gt;"",J394&gt;=11,J394&lt;=20),CRFs!$C$5,"")</f>
        <v/>
      </c>
      <c r="S394" s="63" t="str">
        <f>IF(AND(J394&lt;&gt;"",J394&gt;=16,J394&lt;=25),CRFs!$C$6,"")</f>
        <v/>
      </c>
      <c r="T394" s="63" t="str">
        <f>IF(AND(J394&lt;&gt;"",J394&gt;=21),CRFs!$C$7,"")</f>
        <v/>
      </c>
      <c r="U394" s="63" t="str">
        <f>IF(AND(J394&lt;&gt;"",J394&gt;25),CRFs!$C$8,"")</f>
        <v/>
      </c>
      <c r="V394" s="63" t="str">
        <f>IF($N394="Yes",CRFs!$C$9,"")</f>
        <v/>
      </c>
      <c r="W394" s="63" t="str">
        <f>IF($O394="Yes",CRFs!$C$10,"")</f>
        <v/>
      </c>
      <c r="X394" s="63" t="s">
        <v>37</v>
      </c>
      <c r="Y394" s="63" t="str">
        <f>IFERROR(INDEX($P394:$W394,_xlfn.AGGREGATE(15,6,(COLUMN($P394:$W394)-COLUMN($P394)+1)/($P394:$W394&lt;&gt;""),COLUMNS($Y394:Y394))),"")</f>
        <v/>
      </c>
      <c r="Z394" s="63" t="str">
        <f>IFERROR(INDEX($P394:$W394,_xlfn.AGGREGATE(15,6,(COLUMN($P394:$W394)-COLUMN($P394)+1)/($P394:$W394&lt;&gt;""),COLUMNS($Y394:Z394))),"")</f>
        <v/>
      </c>
      <c r="AA394" s="63" t="str">
        <f>IFERROR(INDEX($P394:$W394,_xlfn.AGGREGATE(15,6,(COLUMN($P394:$W394)-COLUMN($P394)+1)/($P394:$W394&lt;&gt;""),COLUMNS($Y394:AA394))),"")</f>
        <v/>
      </c>
      <c r="AB394" s="63" t="str">
        <f>IFERROR(INDEX($P394:$W394,_xlfn.AGGREGATE(15,6,(COLUMN($P394:$W394)-COLUMN($P394)+1)/($P394:$W394&lt;&gt;""),COLUMNS($Y394:AB394))),"")</f>
        <v/>
      </c>
      <c r="AC394" s="86" t="s">
        <v>37</v>
      </c>
      <c r="AD394" s="67">
        <f>IFERROR(IF(LEFT(AE394,4)*1&lt;2022,VLOOKUP(AC394,CRFs!$C$3:$D$10,2,FALSE),IF(LEFT(AE394,4)*1&gt;=2022,VLOOKUP(AC394,CRFs!$C$3:$J$10,2+MATCH(AE394,CRFs!$E$2:$J$2,0),FALSE))),0)</f>
        <v>0</v>
      </c>
      <c r="AE394" s="66" t="str">
        <f t="shared" si="88"/>
        <v/>
      </c>
      <c r="AF394" s="66" t="str">
        <f t="shared" si="89"/>
        <v/>
      </c>
      <c r="AG394" s="68">
        <f t="shared" si="90"/>
        <v>0</v>
      </c>
      <c r="AH394" s="119" t="str">
        <f t="shared" si="91"/>
        <v/>
      </c>
      <c r="AI394" s="74"/>
    </row>
    <row r="395" spans="2:35" ht="16.2" hidden="1" customHeight="1" x14ac:dyDescent="0.25">
      <c r="B395" s="85" t="s">
        <v>471</v>
      </c>
      <c r="C395" s="87"/>
      <c r="D395" s="88"/>
      <c r="E395" s="87"/>
      <c r="F395" s="86" t="s">
        <v>37</v>
      </c>
      <c r="G395" s="86" t="s">
        <v>37</v>
      </c>
      <c r="H395" s="86" t="s">
        <v>37</v>
      </c>
      <c r="I395" s="66" t="str">
        <f t="shared" si="81"/>
        <v/>
      </c>
      <c r="J395" s="66" t="str">
        <f t="shared" si="82"/>
        <v/>
      </c>
      <c r="K395" s="66" t="str">
        <f t="shared" si="83"/>
        <v/>
      </c>
      <c r="L395" s="66" t="str">
        <f t="shared" si="84"/>
        <v/>
      </c>
      <c r="M395" s="66" t="str">
        <f t="shared" si="85"/>
        <v/>
      </c>
      <c r="N395" s="66" t="str">
        <f t="shared" si="86"/>
        <v>Insufficient Information</v>
      </c>
      <c r="O395" s="66" t="str">
        <f t="shared" si="87"/>
        <v>Insufficient Information</v>
      </c>
      <c r="P395" s="63" t="str">
        <f>IF(AND(J395&lt;&gt;"",J395&lt;=10),CRFs!$C$3,"")</f>
        <v/>
      </c>
      <c r="Q395" s="63" t="str">
        <f>IF(AND(J395&lt;&gt;"",J395&gt;=6,J395&lt;=15),CRFs!$C$4,"")</f>
        <v/>
      </c>
      <c r="R395" s="63" t="str">
        <f>IF(AND(J395&lt;&gt;"",J395&gt;=11,J395&lt;=20),CRFs!$C$5,"")</f>
        <v/>
      </c>
      <c r="S395" s="63" t="str">
        <f>IF(AND(J395&lt;&gt;"",J395&gt;=16,J395&lt;=25),CRFs!$C$6,"")</f>
        <v/>
      </c>
      <c r="T395" s="63" t="str">
        <f>IF(AND(J395&lt;&gt;"",J395&gt;=21),CRFs!$C$7,"")</f>
        <v/>
      </c>
      <c r="U395" s="63" t="str">
        <f>IF(AND(J395&lt;&gt;"",J395&gt;25),CRFs!$C$8,"")</f>
        <v/>
      </c>
      <c r="V395" s="63" t="str">
        <f>IF($N395="Yes",CRFs!$C$9,"")</f>
        <v/>
      </c>
      <c r="W395" s="63" t="str">
        <f>IF($O395="Yes",CRFs!$C$10,"")</f>
        <v/>
      </c>
      <c r="X395" s="63" t="s">
        <v>37</v>
      </c>
      <c r="Y395" s="63" t="str">
        <f>IFERROR(INDEX($P395:$W395,_xlfn.AGGREGATE(15,6,(COLUMN($P395:$W395)-COLUMN($P395)+1)/($P395:$W395&lt;&gt;""),COLUMNS($Y395:Y395))),"")</f>
        <v/>
      </c>
      <c r="Z395" s="63" t="str">
        <f>IFERROR(INDEX($P395:$W395,_xlfn.AGGREGATE(15,6,(COLUMN($P395:$W395)-COLUMN($P395)+1)/($P395:$W395&lt;&gt;""),COLUMNS($Y395:Z395))),"")</f>
        <v/>
      </c>
      <c r="AA395" s="63" t="str">
        <f>IFERROR(INDEX($P395:$W395,_xlfn.AGGREGATE(15,6,(COLUMN($P395:$W395)-COLUMN($P395)+1)/($P395:$W395&lt;&gt;""),COLUMNS($Y395:AA395))),"")</f>
        <v/>
      </c>
      <c r="AB395" s="63" t="str">
        <f>IFERROR(INDEX($P395:$W395,_xlfn.AGGREGATE(15,6,(COLUMN($P395:$W395)-COLUMN($P395)+1)/($P395:$W395&lt;&gt;""),COLUMNS($Y395:AB395))),"")</f>
        <v/>
      </c>
      <c r="AC395" s="86" t="s">
        <v>37</v>
      </c>
      <c r="AD395" s="67">
        <f>IFERROR(IF(LEFT(AE395,4)*1&lt;2022,VLOOKUP(AC395,CRFs!$C$3:$D$10,2,FALSE),IF(LEFT(AE395,4)*1&gt;=2022,VLOOKUP(AC395,CRFs!$C$3:$J$10,2+MATCH(AE395,CRFs!$E$2:$J$2,0),FALSE))),0)</f>
        <v>0</v>
      </c>
      <c r="AE395" s="66" t="str">
        <f t="shared" si="88"/>
        <v/>
      </c>
      <c r="AF395" s="66" t="str">
        <f t="shared" si="89"/>
        <v/>
      </c>
      <c r="AG395" s="68">
        <f t="shared" si="90"/>
        <v>0</v>
      </c>
      <c r="AH395" s="119" t="str">
        <f t="shared" si="91"/>
        <v/>
      </c>
      <c r="AI395" s="74"/>
    </row>
    <row r="396" spans="2:35" ht="16.2" hidden="1" customHeight="1" x14ac:dyDescent="0.25">
      <c r="B396" s="85" t="s">
        <v>472</v>
      </c>
      <c r="C396" s="87"/>
      <c r="D396" s="88"/>
      <c r="E396" s="87"/>
      <c r="F396" s="86" t="s">
        <v>37</v>
      </c>
      <c r="G396" s="86" t="s">
        <v>37</v>
      </c>
      <c r="H396" s="86" t="s">
        <v>37</v>
      </c>
      <c r="I396" s="66" t="str">
        <f t="shared" si="81"/>
        <v/>
      </c>
      <c r="J396" s="66" t="str">
        <f t="shared" si="82"/>
        <v/>
      </c>
      <c r="K396" s="66" t="str">
        <f t="shared" si="83"/>
        <v/>
      </c>
      <c r="L396" s="66" t="str">
        <f t="shared" si="84"/>
        <v/>
      </c>
      <c r="M396" s="66" t="str">
        <f t="shared" si="85"/>
        <v/>
      </c>
      <c r="N396" s="66" t="str">
        <f t="shared" si="86"/>
        <v>Insufficient Information</v>
      </c>
      <c r="O396" s="66" t="str">
        <f t="shared" si="87"/>
        <v>Insufficient Information</v>
      </c>
      <c r="P396" s="63" t="str">
        <f>IF(AND(J396&lt;&gt;"",J396&lt;=10),CRFs!$C$3,"")</f>
        <v/>
      </c>
      <c r="Q396" s="63" t="str">
        <f>IF(AND(J396&lt;&gt;"",J396&gt;=6,J396&lt;=15),CRFs!$C$4,"")</f>
        <v/>
      </c>
      <c r="R396" s="63" t="str">
        <f>IF(AND(J396&lt;&gt;"",J396&gt;=11,J396&lt;=20),CRFs!$C$5,"")</f>
        <v/>
      </c>
      <c r="S396" s="63" t="str">
        <f>IF(AND(J396&lt;&gt;"",J396&gt;=16,J396&lt;=25),CRFs!$C$6,"")</f>
        <v/>
      </c>
      <c r="T396" s="63" t="str">
        <f>IF(AND(J396&lt;&gt;"",J396&gt;=21),CRFs!$C$7,"")</f>
        <v/>
      </c>
      <c r="U396" s="63" t="str">
        <f>IF(AND(J396&lt;&gt;"",J396&gt;25),CRFs!$C$8,"")</f>
        <v/>
      </c>
      <c r="V396" s="63" t="str">
        <f>IF($N396="Yes",CRFs!$C$9,"")</f>
        <v/>
      </c>
      <c r="W396" s="63" t="str">
        <f>IF($O396="Yes",CRFs!$C$10,"")</f>
        <v/>
      </c>
      <c r="X396" s="63" t="s">
        <v>37</v>
      </c>
      <c r="Y396" s="63" t="str">
        <f>IFERROR(INDEX($P396:$W396,_xlfn.AGGREGATE(15,6,(COLUMN($P396:$W396)-COLUMN($P396)+1)/($P396:$W396&lt;&gt;""),COLUMNS($Y396:Y396))),"")</f>
        <v/>
      </c>
      <c r="Z396" s="63" t="str">
        <f>IFERROR(INDEX($P396:$W396,_xlfn.AGGREGATE(15,6,(COLUMN($P396:$W396)-COLUMN($P396)+1)/($P396:$W396&lt;&gt;""),COLUMNS($Y396:Z396))),"")</f>
        <v/>
      </c>
      <c r="AA396" s="63" t="str">
        <f>IFERROR(INDEX($P396:$W396,_xlfn.AGGREGATE(15,6,(COLUMN($P396:$W396)-COLUMN($P396)+1)/($P396:$W396&lt;&gt;""),COLUMNS($Y396:AA396))),"")</f>
        <v/>
      </c>
      <c r="AB396" s="63" t="str">
        <f>IFERROR(INDEX($P396:$W396,_xlfn.AGGREGATE(15,6,(COLUMN($P396:$W396)-COLUMN($P396)+1)/($P396:$W396&lt;&gt;""),COLUMNS($Y396:AB396))),"")</f>
        <v/>
      </c>
      <c r="AC396" s="86" t="s">
        <v>37</v>
      </c>
      <c r="AD396" s="67">
        <f>IFERROR(IF(LEFT(AE396,4)*1&lt;2022,VLOOKUP(AC396,CRFs!$C$3:$D$10,2,FALSE),IF(LEFT(AE396,4)*1&gt;=2022,VLOOKUP(AC396,CRFs!$C$3:$J$10,2+MATCH(AE396,CRFs!$E$2:$J$2,0),FALSE))),0)</f>
        <v>0</v>
      </c>
      <c r="AE396" s="66" t="str">
        <f t="shared" si="88"/>
        <v/>
      </c>
      <c r="AF396" s="66" t="str">
        <f t="shared" si="89"/>
        <v/>
      </c>
      <c r="AG396" s="68">
        <f t="shared" si="90"/>
        <v>0</v>
      </c>
      <c r="AH396" s="119" t="str">
        <f t="shared" si="91"/>
        <v/>
      </c>
      <c r="AI396" s="74"/>
    </row>
    <row r="397" spans="2:35" ht="16.2" hidden="1" customHeight="1" x14ac:dyDescent="0.25">
      <c r="B397" s="85" t="s">
        <v>473</v>
      </c>
      <c r="C397" s="87"/>
      <c r="D397" s="88"/>
      <c r="E397" s="87"/>
      <c r="F397" s="86" t="s">
        <v>37</v>
      </c>
      <c r="G397" s="86" t="s">
        <v>37</v>
      </c>
      <c r="H397" s="86" t="s">
        <v>37</v>
      </c>
      <c r="I397" s="66" t="str">
        <f t="shared" si="81"/>
        <v/>
      </c>
      <c r="J397" s="66" t="str">
        <f t="shared" si="82"/>
        <v/>
      </c>
      <c r="K397" s="66" t="str">
        <f t="shared" si="83"/>
        <v/>
      </c>
      <c r="L397" s="66" t="str">
        <f t="shared" si="84"/>
        <v/>
      </c>
      <c r="M397" s="66" t="str">
        <f t="shared" si="85"/>
        <v/>
      </c>
      <c r="N397" s="66" t="str">
        <f t="shared" si="86"/>
        <v>Insufficient Information</v>
      </c>
      <c r="O397" s="66" t="str">
        <f t="shared" si="87"/>
        <v>Insufficient Information</v>
      </c>
      <c r="P397" s="63" t="str">
        <f>IF(AND(J397&lt;&gt;"",J397&lt;=10),CRFs!$C$3,"")</f>
        <v/>
      </c>
      <c r="Q397" s="63" t="str">
        <f>IF(AND(J397&lt;&gt;"",J397&gt;=6,J397&lt;=15),CRFs!$C$4,"")</f>
        <v/>
      </c>
      <c r="R397" s="63" t="str">
        <f>IF(AND(J397&lt;&gt;"",J397&gt;=11,J397&lt;=20),CRFs!$C$5,"")</f>
        <v/>
      </c>
      <c r="S397" s="63" t="str">
        <f>IF(AND(J397&lt;&gt;"",J397&gt;=16,J397&lt;=25),CRFs!$C$6,"")</f>
        <v/>
      </c>
      <c r="T397" s="63" t="str">
        <f>IF(AND(J397&lt;&gt;"",J397&gt;=21),CRFs!$C$7,"")</f>
        <v/>
      </c>
      <c r="U397" s="63" t="str">
        <f>IF(AND(J397&lt;&gt;"",J397&gt;25),CRFs!$C$8,"")</f>
        <v/>
      </c>
      <c r="V397" s="63" t="str">
        <f>IF($N397="Yes",CRFs!$C$9,"")</f>
        <v/>
      </c>
      <c r="W397" s="63" t="str">
        <f>IF($O397="Yes",CRFs!$C$10,"")</f>
        <v/>
      </c>
      <c r="X397" s="63" t="s">
        <v>37</v>
      </c>
      <c r="Y397" s="63" t="str">
        <f>IFERROR(INDEX($P397:$W397,_xlfn.AGGREGATE(15,6,(COLUMN($P397:$W397)-COLUMN($P397)+1)/($P397:$W397&lt;&gt;""),COLUMNS($Y397:Y397))),"")</f>
        <v/>
      </c>
      <c r="Z397" s="63" t="str">
        <f>IFERROR(INDEX($P397:$W397,_xlfn.AGGREGATE(15,6,(COLUMN($P397:$W397)-COLUMN($P397)+1)/($P397:$W397&lt;&gt;""),COLUMNS($Y397:Z397))),"")</f>
        <v/>
      </c>
      <c r="AA397" s="63" t="str">
        <f>IFERROR(INDEX($P397:$W397,_xlfn.AGGREGATE(15,6,(COLUMN($P397:$W397)-COLUMN($P397)+1)/($P397:$W397&lt;&gt;""),COLUMNS($Y397:AA397))),"")</f>
        <v/>
      </c>
      <c r="AB397" s="63" t="str">
        <f>IFERROR(INDEX($P397:$W397,_xlfn.AGGREGATE(15,6,(COLUMN($P397:$W397)-COLUMN($P397)+1)/($P397:$W397&lt;&gt;""),COLUMNS($Y397:AB397))),"")</f>
        <v/>
      </c>
      <c r="AC397" s="86" t="s">
        <v>37</v>
      </c>
      <c r="AD397" s="67">
        <f>IFERROR(IF(LEFT(AE397,4)*1&lt;2022,VLOOKUP(AC397,CRFs!$C$3:$D$10,2,FALSE),IF(LEFT(AE397,4)*1&gt;=2022,VLOOKUP(AC397,CRFs!$C$3:$J$10,2+MATCH(AE397,CRFs!$E$2:$J$2,0),FALSE))),0)</f>
        <v>0</v>
      </c>
      <c r="AE397" s="66" t="str">
        <f t="shared" si="88"/>
        <v/>
      </c>
      <c r="AF397" s="66" t="str">
        <f t="shared" si="89"/>
        <v/>
      </c>
      <c r="AG397" s="68">
        <f t="shared" si="90"/>
        <v>0</v>
      </c>
      <c r="AH397" s="119" t="str">
        <f t="shared" si="91"/>
        <v/>
      </c>
      <c r="AI397" s="74"/>
    </row>
    <row r="398" spans="2:35" ht="16.2" hidden="1" customHeight="1" x14ac:dyDescent="0.25">
      <c r="B398" s="85" t="s">
        <v>474</v>
      </c>
      <c r="C398" s="87"/>
      <c r="D398" s="88"/>
      <c r="E398" s="87"/>
      <c r="F398" s="86" t="s">
        <v>37</v>
      </c>
      <c r="G398" s="86" t="s">
        <v>37</v>
      </c>
      <c r="H398" s="86" t="s">
        <v>37</v>
      </c>
      <c r="I398" s="66" t="str">
        <f t="shared" si="81"/>
        <v/>
      </c>
      <c r="J398" s="66" t="str">
        <f t="shared" si="82"/>
        <v/>
      </c>
      <c r="K398" s="66" t="str">
        <f t="shared" si="83"/>
        <v/>
      </c>
      <c r="L398" s="66" t="str">
        <f t="shared" si="84"/>
        <v/>
      </c>
      <c r="M398" s="66" t="str">
        <f t="shared" si="85"/>
        <v/>
      </c>
      <c r="N398" s="66" t="str">
        <f t="shared" si="86"/>
        <v>Insufficient Information</v>
      </c>
      <c r="O398" s="66" t="str">
        <f t="shared" si="87"/>
        <v>Insufficient Information</v>
      </c>
      <c r="P398" s="63" t="str">
        <f>IF(AND(J398&lt;&gt;"",J398&lt;=10),CRFs!$C$3,"")</f>
        <v/>
      </c>
      <c r="Q398" s="63" t="str">
        <f>IF(AND(J398&lt;&gt;"",J398&gt;=6,J398&lt;=15),CRFs!$C$4,"")</f>
        <v/>
      </c>
      <c r="R398" s="63" t="str">
        <f>IF(AND(J398&lt;&gt;"",J398&gt;=11,J398&lt;=20),CRFs!$C$5,"")</f>
        <v/>
      </c>
      <c r="S398" s="63" t="str">
        <f>IF(AND(J398&lt;&gt;"",J398&gt;=16,J398&lt;=25),CRFs!$C$6,"")</f>
        <v/>
      </c>
      <c r="T398" s="63" t="str">
        <f>IF(AND(J398&lt;&gt;"",J398&gt;=21),CRFs!$C$7,"")</f>
        <v/>
      </c>
      <c r="U398" s="63" t="str">
        <f>IF(AND(J398&lt;&gt;"",J398&gt;25),CRFs!$C$8,"")</f>
        <v/>
      </c>
      <c r="V398" s="63" t="str">
        <f>IF($N398="Yes",CRFs!$C$9,"")</f>
        <v/>
      </c>
      <c r="W398" s="63" t="str">
        <f>IF($O398="Yes",CRFs!$C$10,"")</f>
        <v/>
      </c>
      <c r="X398" s="63" t="s">
        <v>37</v>
      </c>
      <c r="Y398" s="63" t="str">
        <f>IFERROR(INDEX($P398:$W398,_xlfn.AGGREGATE(15,6,(COLUMN($P398:$W398)-COLUMN($P398)+1)/($P398:$W398&lt;&gt;""),COLUMNS($Y398:Y398))),"")</f>
        <v/>
      </c>
      <c r="Z398" s="63" t="str">
        <f>IFERROR(INDEX($P398:$W398,_xlfn.AGGREGATE(15,6,(COLUMN($P398:$W398)-COLUMN($P398)+1)/($P398:$W398&lt;&gt;""),COLUMNS($Y398:Z398))),"")</f>
        <v/>
      </c>
      <c r="AA398" s="63" t="str">
        <f>IFERROR(INDEX($P398:$W398,_xlfn.AGGREGATE(15,6,(COLUMN($P398:$W398)-COLUMN($P398)+1)/($P398:$W398&lt;&gt;""),COLUMNS($Y398:AA398))),"")</f>
        <v/>
      </c>
      <c r="AB398" s="63" t="str">
        <f>IFERROR(INDEX($P398:$W398,_xlfn.AGGREGATE(15,6,(COLUMN($P398:$W398)-COLUMN($P398)+1)/($P398:$W398&lt;&gt;""),COLUMNS($Y398:AB398))),"")</f>
        <v/>
      </c>
      <c r="AC398" s="86" t="s">
        <v>37</v>
      </c>
      <c r="AD398" s="67">
        <f>IFERROR(IF(LEFT(AE398,4)*1&lt;2022,VLOOKUP(AC398,CRFs!$C$3:$D$10,2,FALSE),IF(LEFT(AE398,4)*1&gt;=2022,VLOOKUP(AC398,CRFs!$C$3:$J$10,2+MATCH(AE398,CRFs!$E$2:$J$2,0),FALSE))),0)</f>
        <v>0</v>
      </c>
      <c r="AE398" s="66" t="str">
        <f t="shared" si="88"/>
        <v/>
      </c>
      <c r="AF398" s="66" t="str">
        <f t="shared" si="89"/>
        <v/>
      </c>
      <c r="AG398" s="68">
        <f t="shared" si="90"/>
        <v>0</v>
      </c>
      <c r="AH398" s="119" t="str">
        <f t="shared" si="91"/>
        <v/>
      </c>
      <c r="AI398" s="74"/>
    </row>
    <row r="399" spans="2:35" ht="16.2" hidden="1" customHeight="1" x14ac:dyDescent="0.25">
      <c r="B399" s="85" t="s">
        <v>475</v>
      </c>
      <c r="C399" s="87"/>
      <c r="D399" s="88"/>
      <c r="E399" s="87"/>
      <c r="F399" s="86" t="s">
        <v>37</v>
      </c>
      <c r="G399" s="86" t="s">
        <v>37</v>
      </c>
      <c r="H399" s="86" t="s">
        <v>37</v>
      </c>
      <c r="I399" s="66" t="str">
        <f t="shared" si="81"/>
        <v/>
      </c>
      <c r="J399" s="66" t="str">
        <f t="shared" si="82"/>
        <v/>
      </c>
      <c r="K399" s="66" t="str">
        <f t="shared" si="83"/>
        <v/>
      </c>
      <c r="L399" s="66" t="str">
        <f t="shared" si="84"/>
        <v/>
      </c>
      <c r="M399" s="66" t="str">
        <f t="shared" si="85"/>
        <v/>
      </c>
      <c r="N399" s="66" t="str">
        <f t="shared" si="86"/>
        <v>Insufficient Information</v>
      </c>
      <c r="O399" s="66" t="str">
        <f t="shared" si="87"/>
        <v>Insufficient Information</v>
      </c>
      <c r="P399" s="63" t="str">
        <f>IF(AND(J399&lt;&gt;"",J399&lt;=10),CRFs!$C$3,"")</f>
        <v/>
      </c>
      <c r="Q399" s="63" t="str">
        <f>IF(AND(J399&lt;&gt;"",J399&gt;=6,J399&lt;=15),CRFs!$C$4,"")</f>
        <v/>
      </c>
      <c r="R399" s="63" t="str">
        <f>IF(AND(J399&lt;&gt;"",J399&gt;=11,J399&lt;=20),CRFs!$C$5,"")</f>
        <v/>
      </c>
      <c r="S399" s="63" t="str">
        <f>IF(AND(J399&lt;&gt;"",J399&gt;=16,J399&lt;=25),CRFs!$C$6,"")</f>
        <v/>
      </c>
      <c r="T399" s="63" t="str">
        <f>IF(AND(J399&lt;&gt;"",J399&gt;=21),CRFs!$C$7,"")</f>
        <v/>
      </c>
      <c r="U399" s="63" t="str">
        <f>IF(AND(J399&lt;&gt;"",J399&gt;25),CRFs!$C$8,"")</f>
        <v/>
      </c>
      <c r="V399" s="63" t="str">
        <f>IF($N399="Yes",CRFs!$C$9,"")</f>
        <v/>
      </c>
      <c r="W399" s="63" t="str">
        <f>IF($O399="Yes",CRFs!$C$10,"")</f>
        <v/>
      </c>
      <c r="X399" s="63" t="s">
        <v>37</v>
      </c>
      <c r="Y399" s="63" t="str">
        <f>IFERROR(INDEX($P399:$W399,_xlfn.AGGREGATE(15,6,(COLUMN($P399:$W399)-COLUMN($P399)+1)/($P399:$W399&lt;&gt;""),COLUMNS($Y399:Y399))),"")</f>
        <v/>
      </c>
      <c r="Z399" s="63" t="str">
        <f>IFERROR(INDEX($P399:$W399,_xlfn.AGGREGATE(15,6,(COLUMN($P399:$W399)-COLUMN($P399)+1)/($P399:$W399&lt;&gt;""),COLUMNS($Y399:Z399))),"")</f>
        <v/>
      </c>
      <c r="AA399" s="63" t="str">
        <f>IFERROR(INDEX($P399:$W399,_xlfn.AGGREGATE(15,6,(COLUMN($P399:$W399)-COLUMN($P399)+1)/($P399:$W399&lt;&gt;""),COLUMNS($Y399:AA399))),"")</f>
        <v/>
      </c>
      <c r="AB399" s="63" t="str">
        <f>IFERROR(INDEX($P399:$W399,_xlfn.AGGREGATE(15,6,(COLUMN($P399:$W399)-COLUMN($P399)+1)/($P399:$W399&lt;&gt;""),COLUMNS($Y399:AB399))),"")</f>
        <v/>
      </c>
      <c r="AC399" s="86" t="s">
        <v>37</v>
      </c>
      <c r="AD399" s="67">
        <f>IFERROR(IF(LEFT(AE399,4)*1&lt;2022,VLOOKUP(AC399,CRFs!$C$3:$D$10,2,FALSE),IF(LEFT(AE399,4)*1&gt;=2022,VLOOKUP(AC399,CRFs!$C$3:$J$10,2+MATCH(AE399,CRFs!$E$2:$J$2,0),FALSE))),0)</f>
        <v>0</v>
      </c>
      <c r="AE399" s="66" t="str">
        <f t="shared" si="88"/>
        <v/>
      </c>
      <c r="AF399" s="66" t="str">
        <f t="shared" si="89"/>
        <v/>
      </c>
      <c r="AG399" s="68">
        <f t="shared" si="90"/>
        <v>0</v>
      </c>
      <c r="AH399" s="119" t="str">
        <f t="shared" si="91"/>
        <v/>
      </c>
      <c r="AI399" s="74"/>
    </row>
    <row r="400" spans="2:35" ht="16.2" hidden="1" customHeight="1" x14ac:dyDescent="0.25">
      <c r="B400" s="85" t="s">
        <v>476</v>
      </c>
      <c r="C400" s="87"/>
      <c r="D400" s="88"/>
      <c r="E400" s="87"/>
      <c r="F400" s="86" t="s">
        <v>37</v>
      </c>
      <c r="G400" s="86" t="s">
        <v>37</v>
      </c>
      <c r="H400" s="86" t="s">
        <v>37</v>
      </c>
      <c r="I400" s="66" t="str">
        <f t="shared" si="81"/>
        <v/>
      </c>
      <c r="J400" s="66" t="str">
        <f t="shared" si="82"/>
        <v/>
      </c>
      <c r="K400" s="66" t="str">
        <f t="shared" si="83"/>
        <v/>
      </c>
      <c r="L400" s="66" t="str">
        <f t="shared" si="84"/>
        <v/>
      </c>
      <c r="M400" s="66" t="str">
        <f t="shared" si="85"/>
        <v/>
      </c>
      <c r="N400" s="66" t="str">
        <f t="shared" si="86"/>
        <v>Insufficient Information</v>
      </c>
      <c r="O400" s="66" t="str">
        <f t="shared" si="87"/>
        <v>Insufficient Information</v>
      </c>
      <c r="P400" s="63" t="str">
        <f>IF(AND(J400&lt;&gt;"",J400&lt;=10),CRFs!$C$3,"")</f>
        <v/>
      </c>
      <c r="Q400" s="63" t="str">
        <f>IF(AND(J400&lt;&gt;"",J400&gt;=6,J400&lt;=15),CRFs!$C$4,"")</f>
        <v/>
      </c>
      <c r="R400" s="63" t="str">
        <f>IF(AND(J400&lt;&gt;"",J400&gt;=11,J400&lt;=20),CRFs!$C$5,"")</f>
        <v/>
      </c>
      <c r="S400" s="63" t="str">
        <f>IF(AND(J400&lt;&gt;"",J400&gt;=16,J400&lt;=25),CRFs!$C$6,"")</f>
        <v/>
      </c>
      <c r="T400" s="63" t="str">
        <f>IF(AND(J400&lt;&gt;"",J400&gt;=21),CRFs!$C$7,"")</f>
        <v/>
      </c>
      <c r="U400" s="63" t="str">
        <f>IF(AND(J400&lt;&gt;"",J400&gt;25),CRFs!$C$8,"")</f>
        <v/>
      </c>
      <c r="V400" s="63" t="str">
        <f>IF($N400="Yes",CRFs!$C$9,"")</f>
        <v/>
      </c>
      <c r="W400" s="63" t="str">
        <f>IF($O400="Yes",CRFs!$C$10,"")</f>
        <v/>
      </c>
      <c r="X400" s="63" t="s">
        <v>37</v>
      </c>
      <c r="Y400" s="63" t="str">
        <f>IFERROR(INDEX($P400:$W400,_xlfn.AGGREGATE(15,6,(COLUMN($P400:$W400)-COLUMN($P400)+1)/($P400:$W400&lt;&gt;""),COLUMNS($Y400:Y400))),"")</f>
        <v/>
      </c>
      <c r="Z400" s="63" t="str">
        <f>IFERROR(INDEX($P400:$W400,_xlfn.AGGREGATE(15,6,(COLUMN($P400:$W400)-COLUMN($P400)+1)/($P400:$W400&lt;&gt;""),COLUMNS($Y400:Z400))),"")</f>
        <v/>
      </c>
      <c r="AA400" s="63" t="str">
        <f>IFERROR(INDEX($P400:$W400,_xlfn.AGGREGATE(15,6,(COLUMN($P400:$W400)-COLUMN($P400)+1)/($P400:$W400&lt;&gt;""),COLUMNS($Y400:AA400))),"")</f>
        <v/>
      </c>
      <c r="AB400" s="63" t="str">
        <f>IFERROR(INDEX($P400:$W400,_xlfn.AGGREGATE(15,6,(COLUMN($P400:$W400)-COLUMN($P400)+1)/($P400:$W400&lt;&gt;""),COLUMNS($Y400:AB400))),"")</f>
        <v/>
      </c>
      <c r="AC400" s="86" t="s">
        <v>37</v>
      </c>
      <c r="AD400" s="67">
        <f>IFERROR(IF(LEFT(AE400,4)*1&lt;2022,VLOOKUP(AC400,CRFs!$C$3:$D$10,2,FALSE),IF(LEFT(AE400,4)*1&gt;=2022,VLOOKUP(AC400,CRFs!$C$3:$J$10,2+MATCH(AE400,CRFs!$E$2:$J$2,0),FALSE))),0)</f>
        <v>0</v>
      </c>
      <c r="AE400" s="66" t="str">
        <f t="shared" si="88"/>
        <v/>
      </c>
      <c r="AF400" s="66" t="str">
        <f t="shared" si="89"/>
        <v/>
      </c>
      <c r="AG400" s="68">
        <f t="shared" si="90"/>
        <v>0</v>
      </c>
      <c r="AH400" s="119" t="str">
        <f t="shared" si="91"/>
        <v/>
      </c>
      <c r="AI400" s="74"/>
    </row>
    <row r="401" spans="2:35" ht="16.2" hidden="1" customHeight="1" x14ac:dyDescent="0.25">
      <c r="B401" s="85" t="s">
        <v>477</v>
      </c>
      <c r="C401" s="87"/>
      <c r="D401" s="88"/>
      <c r="E401" s="87"/>
      <c r="F401" s="86" t="s">
        <v>37</v>
      </c>
      <c r="G401" s="86" t="s">
        <v>37</v>
      </c>
      <c r="H401" s="86" t="s">
        <v>37</v>
      </c>
      <c r="I401" s="66" t="str">
        <f t="shared" si="81"/>
        <v/>
      </c>
      <c r="J401" s="66" t="str">
        <f t="shared" si="82"/>
        <v/>
      </c>
      <c r="K401" s="66" t="str">
        <f t="shared" si="83"/>
        <v/>
      </c>
      <c r="L401" s="66" t="str">
        <f t="shared" si="84"/>
        <v/>
      </c>
      <c r="M401" s="66" t="str">
        <f t="shared" si="85"/>
        <v/>
      </c>
      <c r="N401" s="66" t="str">
        <f t="shared" si="86"/>
        <v>Insufficient Information</v>
      </c>
      <c r="O401" s="66" t="str">
        <f t="shared" si="87"/>
        <v>Insufficient Information</v>
      </c>
      <c r="P401" s="63" t="str">
        <f>IF(AND(J401&lt;&gt;"",J401&lt;=10),CRFs!$C$3,"")</f>
        <v/>
      </c>
      <c r="Q401" s="63" t="str">
        <f>IF(AND(J401&lt;&gt;"",J401&gt;=6,J401&lt;=15),CRFs!$C$4,"")</f>
        <v/>
      </c>
      <c r="R401" s="63" t="str">
        <f>IF(AND(J401&lt;&gt;"",J401&gt;=11,J401&lt;=20),CRFs!$C$5,"")</f>
        <v/>
      </c>
      <c r="S401" s="63" t="str">
        <f>IF(AND(J401&lt;&gt;"",J401&gt;=16,J401&lt;=25),CRFs!$C$6,"")</f>
        <v/>
      </c>
      <c r="T401" s="63" t="str">
        <f>IF(AND(J401&lt;&gt;"",J401&gt;=21),CRFs!$C$7,"")</f>
        <v/>
      </c>
      <c r="U401" s="63" t="str">
        <f>IF(AND(J401&lt;&gt;"",J401&gt;25),CRFs!$C$8,"")</f>
        <v/>
      </c>
      <c r="V401" s="63" t="str">
        <f>IF($N401="Yes",CRFs!$C$9,"")</f>
        <v/>
      </c>
      <c r="W401" s="63" t="str">
        <f>IF($O401="Yes",CRFs!$C$10,"")</f>
        <v/>
      </c>
      <c r="X401" s="63" t="s">
        <v>37</v>
      </c>
      <c r="Y401" s="63" t="str">
        <f>IFERROR(INDEX($P401:$W401,_xlfn.AGGREGATE(15,6,(COLUMN($P401:$W401)-COLUMN($P401)+1)/($P401:$W401&lt;&gt;""),COLUMNS($Y401:Y401))),"")</f>
        <v/>
      </c>
      <c r="Z401" s="63" t="str">
        <f>IFERROR(INDEX($P401:$W401,_xlfn.AGGREGATE(15,6,(COLUMN($P401:$W401)-COLUMN($P401)+1)/($P401:$W401&lt;&gt;""),COLUMNS($Y401:Z401))),"")</f>
        <v/>
      </c>
      <c r="AA401" s="63" t="str">
        <f>IFERROR(INDEX($P401:$W401,_xlfn.AGGREGATE(15,6,(COLUMN($P401:$W401)-COLUMN($P401)+1)/($P401:$W401&lt;&gt;""),COLUMNS($Y401:AA401))),"")</f>
        <v/>
      </c>
      <c r="AB401" s="63" t="str">
        <f>IFERROR(INDEX($P401:$W401,_xlfn.AGGREGATE(15,6,(COLUMN($P401:$W401)-COLUMN($P401)+1)/($P401:$W401&lt;&gt;""),COLUMNS($Y401:AB401))),"")</f>
        <v/>
      </c>
      <c r="AC401" s="86" t="s">
        <v>37</v>
      </c>
      <c r="AD401" s="67">
        <f>IFERROR(IF(LEFT(AE401,4)*1&lt;2022,VLOOKUP(AC401,CRFs!$C$3:$D$10,2,FALSE),IF(LEFT(AE401,4)*1&gt;=2022,VLOOKUP(AC401,CRFs!$C$3:$J$10,2+MATCH(AE401,CRFs!$E$2:$J$2,0),FALSE))),0)</f>
        <v>0</v>
      </c>
      <c r="AE401" s="66" t="str">
        <f t="shared" si="88"/>
        <v/>
      </c>
      <c r="AF401" s="66" t="str">
        <f t="shared" si="89"/>
        <v/>
      </c>
      <c r="AG401" s="68">
        <f t="shared" si="90"/>
        <v>0</v>
      </c>
      <c r="AH401" s="119" t="str">
        <f t="shared" si="91"/>
        <v/>
      </c>
      <c r="AI401" s="74"/>
    </row>
    <row r="402" spans="2:35" ht="16.2" hidden="1" customHeight="1" x14ac:dyDescent="0.25">
      <c r="B402" s="85" t="s">
        <v>478</v>
      </c>
      <c r="C402" s="87"/>
      <c r="D402" s="88"/>
      <c r="E402" s="87"/>
      <c r="F402" s="86" t="s">
        <v>37</v>
      </c>
      <c r="G402" s="86" t="s">
        <v>37</v>
      </c>
      <c r="H402" s="86" t="s">
        <v>37</v>
      </c>
      <c r="I402" s="66" t="str">
        <f t="shared" si="81"/>
        <v/>
      </c>
      <c r="J402" s="66" t="str">
        <f t="shared" si="82"/>
        <v/>
      </c>
      <c r="K402" s="66" t="str">
        <f t="shared" si="83"/>
        <v/>
      </c>
      <c r="L402" s="66" t="str">
        <f t="shared" si="84"/>
        <v/>
      </c>
      <c r="M402" s="66" t="str">
        <f t="shared" si="85"/>
        <v/>
      </c>
      <c r="N402" s="66" t="str">
        <f t="shared" si="86"/>
        <v>Insufficient Information</v>
      </c>
      <c r="O402" s="66" t="str">
        <f t="shared" si="87"/>
        <v>Insufficient Information</v>
      </c>
      <c r="P402" s="63" t="str">
        <f>IF(AND(J402&lt;&gt;"",J402&lt;=10),CRFs!$C$3,"")</f>
        <v/>
      </c>
      <c r="Q402" s="63" t="str">
        <f>IF(AND(J402&lt;&gt;"",J402&gt;=6,J402&lt;=15),CRFs!$C$4,"")</f>
        <v/>
      </c>
      <c r="R402" s="63" t="str">
        <f>IF(AND(J402&lt;&gt;"",J402&gt;=11,J402&lt;=20),CRFs!$C$5,"")</f>
        <v/>
      </c>
      <c r="S402" s="63" t="str">
        <f>IF(AND(J402&lt;&gt;"",J402&gt;=16,J402&lt;=25),CRFs!$C$6,"")</f>
        <v/>
      </c>
      <c r="T402" s="63" t="str">
        <f>IF(AND(J402&lt;&gt;"",J402&gt;=21),CRFs!$C$7,"")</f>
        <v/>
      </c>
      <c r="U402" s="63" t="str">
        <f>IF(AND(J402&lt;&gt;"",J402&gt;25),CRFs!$C$8,"")</f>
        <v/>
      </c>
      <c r="V402" s="63" t="str">
        <f>IF($N402="Yes",CRFs!$C$9,"")</f>
        <v/>
      </c>
      <c r="W402" s="63" t="str">
        <f>IF($O402="Yes",CRFs!$C$10,"")</f>
        <v/>
      </c>
      <c r="X402" s="63" t="s">
        <v>37</v>
      </c>
      <c r="Y402" s="63" t="str">
        <f>IFERROR(INDEX($P402:$W402,_xlfn.AGGREGATE(15,6,(COLUMN($P402:$W402)-COLUMN($P402)+1)/($P402:$W402&lt;&gt;""),COLUMNS($Y402:Y402))),"")</f>
        <v/>
      </c>
      <c r="Z402" s="63" t="str">
        <f>IFERROR(INDEX($P402:$W402,_xlfn.AGGREGATE(15,6,(COLUMN($P402:$W402)-COLUMN($P402)+1)/($P402:$W402&lt;&gt;""),COLUMNS($Y402:Z402))),"")</f>
        <v/>
      </c>
      <c r="AA402" s="63" t="str">
        <f>IFERROR(INDEX($P402:$W402,_xlfn.AGGREGATE(15,6,(COLUMN($P402:$W402)-COLUMN($P402)+1)/($P402:$W402&lt;&gt;""),COLUMNS($Y402:AA402))),"")</f>
        <v/>
      </c>
      <c r="AB402" s="63" t="str">
        <f>IFERROR(INDEX($P402:$W402,_xlfn.AGGREGATE(15,6,(COLUMN($P402:$W402)-COLUMN($P402)+1)/($P402:$W402&lt;&gt;""),COLUMNS($Y402:AB402))),"")</f>
        <v/>
      </c>
      <c r="AC402" s="86" t="s">
        <v>37</v>
      </c>
      <c r="AD402" s="67">
        <f>IFERROR(IF(LEFT(AE402,4)*1&lt;2022,VLOOKUP(AC402,CRFs!$C$3:$D$10,2,FALSE),IF(LEFT(AE402,4)*1&gt;=2022,VLOOKUP(AC402,CRFs!$C$3:$J$10,2+MATCH(AE402,CRFs!$E$2:$J$2,0),FALSE))),0)</f>
        <v>0</v>
      </c>
      <c r="AE402" s="66" t="str">
        <f t="shared" si="88"/>
        <v/>
      </c>
      <c r="AF402" s="66" t="str">
        <f t="shared" si="89"/>
        <v/>
      </c>
      <c r="AG402" s="68">
        <f t="shared" si="90"/>
        <v>0</v>
      </c>
      <c r="AH402" s="119" t="str">
        <f t="shared" si="91"/>
        <v/>
      </c>
      <c r="AI402" s="74"/>
    </row>
    <row r="403" spans="2:35" ht="16.2" hidden="1" customHeight="1" x14ac:dyDescent="0.25">
      <c r="B403" s="85" t="s">
        <v>479</v>
      </c>
      <c r="C403" s="87"/>
      <c r="D403" s="88"/>
      <c r="E403" s="87"/>
      <c r="F403" s="86" t="s">
        <v>37</v>
      </c>
      <c r="G403" s="86" t="s">
        <v>37</v>
      </c>
      <c r="H403" s="86" t="s">
        <v>37</v>
      </c>
      <c r="I403" s="66" t="str">
        <f t="shared" si="81"/>
        <v/>
      </c>
      <c r="J403" s="66" t="str">
        <f t="shared" si="82"/>
        <v/>
      </c>
      <c r="K403" s="66" t="str">
        <f t="shared" si="83"/>
        <v/>
      </c>
      <c r="L403" s="66" t="str">
        <f t="shared" si="84"/>
        <v/>
      </c>
      <c r="M403" s="66" t="str">
        <f t="shared" si="85"/>
        <v/>
      </c>
      <c r="N403" s="66" t="str">
        <f t="shared" si="86"/>
        <v>Insufficient Information</v>
      </c>
      <c r="O403" s="66" t="str">
        <f t="shared" si="87"/>
        <v>Insufficient Information</v>
      </c>
      <c r="P403" s="63" t="str">
        <f>IF(AND(J403&lt;&gt;"",J403&lt;=10),CRFs!$C$3,"")</f>
        <v/>
      </c>
      <c r="Q403" s="63" t="str">
        <f>IF(AND(J403&lt;&gt;"",J403&gt;=6,J403&lt;=15),CRFs!$C$4,"")</f>
        <v/>
      </c>
      <c r="R403" s="63" t="str">
        <f>IF(AND(J403&lt;&gt;"",J403&gt;=11,J403&lt;=20),CRFs!$C$5,"")</f>
        <v/>
      </c>
      <c r="S403" s="63" t="str">
        <f>IF(AND(J403&lt;&gt;"",J403&gt;=16,J403&lt;=25),CRFs!$C$6,"")</f>
        <v/>
      </c>
      <c r="T403" s="63" t="str">
        <f>IF(AND(J403&lt;&gt;"",J403&gt;=21),CRFs!$C$7,"")</f>
        <v/>
      </c>
      <c r="U403" s="63" t="str">
        <f>IF(AND(J403&lt;&gt;"",J403&gt;25),CRFs!$C$8,"")</f>
        <v/>
      </c>
      <c r="V403" s="63" t="str">
        <f>IF($N403="Yes",CRFs!$C$9,"")</f>
        <v/>
      </c>
      <c r="W403" s="63" t="str">
        <f>IF($O403="Yes",CRFs!$C$10,"")</f>
        <v/>
      </c>
      <c r="X403" s="63" t="s">
        <v>37</v>
      </c>
      <c r="Y403" s="63" t="str">
        <f>IFERROR(INDEX($P403:$W403,_xlfn.AGGREGATE(15,6,(COLUMN($P403:$W403)-COLUMN($P403)+1)/($P403:$W403&lt;&gt;""),COLUMNS($Y403:Y403))),"")</f>
        <v/>
      </c>
      <c r="Z403" s="63" t="str">
        <f>IFERROR(INDEX($P403:$W403,_xlfn.AGGREGATE(15,6,(COLUMN($P403:$W403)-COLUMN($P403)+1)/($P403:$W403&lt;&gt;""),COLUMNS($Y403:Z403))),"")</f>
        <v/>
      </c>
      <c r="AA403" s="63" t="str">
        <f>IFERROR(INDEX($P403:$W403,_xlfn.AGGREGATE(15,6,(COLUMN($P403:$W403)-COLUMN($P403)+1)/($P403:$W403&lt;&gt;""),COLUMNS($Y403:AA403))),"")</f>
        <v/>
      </c>
      <c r="AB403" s="63" t="str">
        <f>IFERROR(INDEX($P403:$W403,_xlfn.AGGREGATE(15,6,(COLUMN($P403:$W403)-COLUMN($P403)+1)/($P403:$W403&lt;&gt;""),COLUMNS($Y403:AB403))),"")</f>
        <v/>
      </c>
      <c r="AC403" s="86" t="s">
        <v>37</v>
      </c>
      <c r="AD403" s="67">
        <f>IFERROR(IF(LEFT(AE403,4)*1&lt;2022,VLOOKUP(AC403,CRFs!$C$3:$D$10,2,FALSE),IF(LEFT(AE403,4)*1&gt;=2022,VLOOKUP(AC403,CRFs!$C$3:$J$10,2+MATCH(AE403,CRFs!$E$2:$J$2,0),FALSE))),0)</f>
        <v>0</v>
      </c>
      <c r="AE403" s="66" t="str">
        <f t="shared" si="88"/>
        <v/>
      </c>
      <c r="AF403" s="66" t="str">
        <f t="shared" si="89"/>
        <v/>
      </c>
      <c r="AG403" s="68">
        <f t="shared" si="90"/>
        <v>0</v>
      </c>
      <c r="AH403" s="119" t="str">
        <f t="shared" si="91"/>
        <v/>
      </c>
      <c r="AI403" s="74"/>
    </row>
    <row r="404" spans="2:35" ht="16.2" hidden="1" customHeight="1" x14ac:dyDescent="0.25">
      <c r="B404" s="85" t="s">
        <v>480</v>
      </c>
      <c r="C404" s="87"/>
      <c r="D404" s="88"/>
      <c r="E404" s="87"/>
      <c r="F404" s="86" t="s">
        <v>37</v>
      </c>
      <c r="G404" s="86" t="s">
        <v>37</v>
      </c>
      <c r="H404" s="86" t="s">
        <v>37</v>
      </c>
      <c r="I404" s="66" t="str">
        <f t="shared" si="81"/>
        <v/>
      </c>
      <c r="J404" s="66" t="str">
        <f t="shared" si="82"/>
        <v/>
      </c>
      <c r="K404" s="66" t="str">
        <f t="shared" si="83"/>
        <v/>
      </c>
      <c r="L404" s="66" t="str">
        <f t="shared" si="84"/>
        <v/>
      </c>
      <c r="M404" s="66" t="str">
        <f t="shared" si="85"/>
        <v/>
      </c>
      <c r="N404" s="66" t="str">
        <f t="shared" si="86"/>
        <v>Insufficient Information</v>
      </c>
      <c r="O404" s="66" t="str">
        <f t="shared" si="87"/>
        <v>Insufficient Information</v>
      </c>
      <c r="P404" s="63" t="str">
        <f>IF(AND(J404&lt;&gt;"",J404&lt;=10),CRFs!$C$3,"")</f>
        <v/>
      </c>
      <c r="Q404" s="63" t="str">
        <f>IF(AND(J404&lt;&gt;"",J404&gt;=6,J404&lt;=15),CRFs!$C$4,"")</f>
        <v/>
      </c>
      <c r="R404" s="63" t="str">
        <f>IF(AND(J404&lt;&gt;"",J404&gt;=11,J404&lt;=20),CRFs!$C$5,"")</f>
        <v/>
      </c>
      <c r="S404" s="63" t="str">
        <f>IF(AND(J404&lt;&gt;"",J404&gt;=16,J404&lt;=25),CRFs!$C$6,"")</f>
        <v/>
      </c>
      <c r="T404" s="63" t="str">
        <f>IF(AND(J404&lt;&gt;"",J404&gt;=21),CRFs!$C$7,"")</f>
        <v/>
      </c>
      <c r="U404" s="63" t="str">
        <f>IF(AND(J404&lt;&gt;"",J404&gt;25),CRFs!$C$8,"")</f>
        <v/>
      </c>
      <c r="V404" s="63" t="str">
        <f>IF($N404="Yes",CRFs!$C$9,"")</f>
        <v/>
      </c>
      <c r="W404" s="63" t="str">
        <f>IF($O404="Yes",CRFs!$C$10,"")</f>
        <v/>
      </c>
      <c r="X404" s="63" t="s">
        <v>37</v>
      </c>
      <c r="Y404" s="63" t="str">
        <f>IFERROR(INDEX($P404:$W404,_xlfn.AGGREGATE(15,6,(COLUMN($P404:$W404)-COLUMN($P404)+1)/($P404:$W404&lt;&gt;""),COLUMNS($Y404:Y404))),"")</f>
        <v/>
      </c>
      <c r="Z404" s="63" t="str">
        <f>IFERROR(INDEX($P404:$W404,_xlfn.AGGREGATE(15,6,(COLUMN($P404:$W404)-COLUMN($P404)+1)/($P404:$W404&lt;&gt;""),COLUMNS($Y404:Z404))),"")</f>
        <v/>
      </c>
      <c r="AA404" s="63" t="str">
        <f>IFERROR(INDEX($P404:$W404,_xlfn.AGGREGATE(15,6,(COLUMN($P404:$W404)-COLUMN($P404)+1)/($P404:$W404&lt;&gt;""),COLUMNS($Y404:AA404))),"")</f>
        <v/>
      </c>
      <c r="AB404" s="63" t="str">
        <f>IFERROR(INDEX($P404:$W404,_xlfn.AGGREGATE(15,6,(COLUMN($P404:$W404)-COLUMN($P404)+1)/($P404:$W404&lt;&gt;""),COLUMNS($Y404:AB404))),"")</f>
        <v/>
      </c>
      <c r="AC404" s="86" t="s">
        <v>37</v>
      </c>
      <c r="AD404" s="67">
        <f>IFERROR(IF(LEFT(AE404,4)*1&lt;2022,VLOOKUP(AC404,CRFs!$C$3:$D$10,2,FALSE),IF(LEFT(AE404,4)*1&gt;=2022,VLOOKUP(AC404,CRFs!$C$3:$J$10,2+MATCH(AE404,CRFs!$E$2:$J$2,0),FALSE))),0)</f>
        <v>0</v>
      </c>
      <c r="AE404" s="66" t="str">
        <f t="shared" si="88"/>
        <v/>
      </c>
      <c r="AF404" s="66" t="str">
        <f t="shared" si="89"/>
        <v/>
      </c>
      <c r="AG404" s="68">
        <f t="shared" si="90"/>
        <v>0</v>
      </c>
      <c r="AH404" s="119" t="str">
        <f t="shared" si="91"/>
        <v/>
      </c>
      <c r="AI404" s="74"/>
    </row>
    <row r="405" spans="2:35" ht="16.2" hidden="1" customHeight="1" x14ac:dyDescent="0.25">
      <c r="B405" s="85" t="s">
        <v>481</v>
      </c>
      <c r="C405" s="87"/>
      <c r="D405" s="88"/>
      <c r="E405" s="87"/>
      <c r="F405" s="86" t="s">
        <v>37</v>
      </c>
      <c r="G405" s="86" t="s">
        <v>37</v>
      </c>
      <c r="H405" s="86" t="s">
        <v>37</v>
      </c>
      <c r="I405" s="66" t="str">
        <f t="shared" si="81"/>
        <v/>
      </c>
      <c r="J405" s="66" t="str">
        <f t="shared" si="82"/>
        <v/>
      </c>
      <c r="K405" s="66" t="str">
        <f t="shared" si="83"/>
        <v/>
      </c>
      <c r="L405" s="66" t="str">
        <f t="shared" si="84"/>
        <v/>
      </c>
      <c r="M405" s="66" t="str">
        <f t="shared" si="85"/>
        <v/>
      </c>
      <c r="N405" s="66" t="str">
        <f t="shared" si="86"/>
        <v>Insufficient Information</v>
      </c>
      <c r="O405" s="66" t="str">
        <f t="shared" si="87"/>
        <v>Insufficient Information</v>
      </c>
      <c r="P405" s="63" t="str">
        <f>IF(AND(J405&lt;&gt;"",J405&lt;=10),CRFs!$C$3,"")</f>
        <v/>
      </c>
      <c r="Q405" s="63" t="str">
        <f>IF(AND(J405&lt;&gt;"",J405&gt;=6,J405&lt;=15),CRFs!$C$4,"")</f>
        <v/>
      </c>
      <c r="R405" s="63" t="str">
        <f>IF(AND(J405&lt;&gt;"",J405&gt;=11,J405&lt;=20),CRFs!$C$5,"")</f>
        <v/>
      </c>
      <c r="S405" s="63" t="str">
        <f>IF(AND(J405&lt;&gt;"",J405&gt;=16,J405&lt;=25),CRFs!$C$6,"")</f>
        <v/>
      </c>
      <c r="T405" s="63" t="str">
        <f>IF(AND(J405&lt;&gt;"",J405&gt;=21),CRFs!$C$7,"")</f>
        <v/>
      </c>
      <c r="U405" s="63" t="str">
        <f>IF(AND(J405&lt;&gt;"",J405&gt;25),CRFs!$C$8,"")</f>
        <v/>
      </c>
      <c r="V405" s="63" t="str">
        <f>IF($N405="Yes",CRFs!$C$9,"")</f>
        <v/>
      </c>
      <c r="W405" s="63" t="str">
        <f>IF($O405="Yes",CRFs!$C$10,"")</f>
        <v/>
      </c>
      <c r="X405" s="63" t="s">
        <v>37</v>
      </c>
      <c r="Y405" s="63" t="str">
        <f>IFERROR(INDEX($P405:$W405,_xlfn.AGGREGATE(15,6,(COLUMN($P405:$W405)-COLUMN($P405)+1)/($P405:$W405&lt;&gt;""),COLUMNS($Y405:Y405))),"")</f>
        <v/>
      </c>
      <c r="Z405" s="63" t="str">
        <f>IFERROR(INDEX($P405:$W405,_xlfn.AGGREGATE(15,6,(COLUMN($P405:$W405)-COLUMN($P405)+1)/($P405:$W405&lt;&gt;""),COLUMNS($Y405:Z405))),"")</f>
        <v/>
      </c>
      <c r="AA405" s="63" t="str">
        <f>IFERROR(INDEX($P405:$W405,_xlfn.AGGREGATE(15,6,(COLUMN($P405:$W405)-COLUMN($P405)+1)/($P405:$W405&lt;&gt;""),COLUMNS($Y405:AA405))),"")</f>
        <v/>
      </c>
      <c r="AB405" s="63" t="str">
        <f>IFERROR(INDEX($P405:$W405,_xlfn.AGGREGATE(15,6,(COLUMN($P405:$W405)-COLUMN($P405)+1)/($P405:$W405&lt;&gt;""),COLUMNS($Y405:AB405))),"")</f>
        <v/>
      </c>
      <c r="AC405" s="86" t="s">
        <v>37</v>
      </c>
      <c r="AD405" s="67">
        <f>IFERROR(IF(LEFT(AE405,4)*1&lt;2022,VLOOKUP(AC405,CRFs!$C$3:$D$10,2,FALSE),IF(LEFT(AE405,4)*1&gt;=2022,VLOOKUP(AC405,CRFs!$C$3:$J$10,2+MATCH(AE405,CRFs!$E$2:$J$2,0),FALSE))),0)</f>
        <v>0</v>
      </c>
      <c r="AE405" s="66" t="str">
        <f t="shared" si="88"/>
        <v/>
      </c>
      <c r="AF405" s="66" t="str">
        <f t="shared" si="89"/>
        <v/>
      </c>
      <c r="AG405" s="68">
        <f t="shared" si="90"/>
        <v>0</v>
      </c>
      <c r="AH405" s="119" t="str">
        <f t="shared" si="91"/>
        <v/>
      </c>
      <c r="AI405" s="74"/>
    </row>
    <row r="406" spans="2:35" ht="16.2" hidden="1" customHeight="1" x14ac:dyDescent="0.25">
      <c r="B406" s="85" t="s">
        <v>482</v>
      </c>
      <c r="C406" s="87"/>
      <c r="D406" s="88"/>
      <c r="E406" s="87"/>
      <c r="F406" s="86" t="s">
        <v>37</v>
      </c>
      <c r="G406" s="86" t="s">
        <v>37</v>
      </c>
      <c r="H406" s="86" t="s">
        <v>37</v>
      </c>
      <c r="I406" s="66" t="str">
        <f t="shared" si="81"/>
        <v/>
      </c>
      <c r="J406" s="66" t="str">
        <f t="shared" si="82"/>
        <v/>
      </c>
      <c r="K406" s="66" t="str">
        <f t="shared" si="83"/>
        <v/>
      </c>
      <c r="L406" s="66" t="str">
        <f t="shared" si="84"/>
        <v/>
      </c>
      <c r="M406" s="66" t="str">
        <f t="shared" si="85"/>
        <v/>
      </c>
      <c r="N406" s="66" t="str">
        <f t="shared" si="86"/>
        <v>Insufficient Information</v>
      </c>
      <c r="O406" s="66" t="str">
        <f t="shared" si="87"/>
        <v>Insufficient Information</v>
      </c>
      <c r="P406" s="63" t="str">
        <f>IF(AND(J406&lt;&gt;"",J406&lt;=10),CRFs!$C$3,"")</f>
        <v/>
      </c>
      <c r="Q406" s="63" t="str">
        <f>IF(AND(J406&lt;&gt;"",J406&gt;=6,J406&lt;=15),CRFs!$C$4,"")</f>
        <v/>
      </c>
      <c r="R406" s="63" t="str">
        <f>IF(AND(J406&lt;&gt;"",J406&gt;=11,J406&lt;=20),CRFs!$C$5,"")</f>
        <v/>
      </c>
      <c r="S406" s="63" t="str">
        <f>IF(AND(J406&lt;&gt;"",J406&gt;=16,J406&lt;=25),CRFs!$C$6,"")</f>
        <v/>
      </c>
      <c r="T406" s="63" t="str">
        <f>IF(AND(J406&lt;&gt;"",J406&gt;=21),CRFs!$C$7,"")</f>
        <v/>
      </c>
      <c r="U406" s="63" t="str">
        <f>IF(AND(J406&lt;&gt;"",J406&gt;25),CRFs!$C$8,"")</f>
        <v/>
      </c>
      <c r="V406" s="63" t="str">
        <f>IF($N406="Yes",CRFs!$C$9,"")</f>
        <v/>
      </c>
      <c r="W406" s="63" t="str">
        <f>IF($O406="Yes",CRFs!$C$10,"")</f>
        <v/>
      </c>
      <c r="X406" s="63" t="s">
        <v>37</v>
      </c>
      <c r="Y406" s="63" t="str">
        <f>IFERROR(INDEX($P406:$W406,_xlfn.AGGREGATE(15,6,(COLUMN($P406:$W406)-COLUMN($P406)+1)/($P406:$W406&lt;&gt;""),COLUMNS($Y406:Y406))),"")</f>
        <v/>
      </c>
      <c r="Z406" s="63" t="str">
        <f>IFERROR(INDEX($P406:$W406,_xlfn.AGGREGATE(15,6,(COLUMN($P406:$W406)-COLUMN($P406)+1)/($P406:$W406&lt;&gt;""),COLUMNS($Y406:Z406))),"")</f>
        <v/>
      </c>
      <c r="AA406" s="63" t="str">
        <f>IFERROR(INDEX($P406:$W406,_xlfn.AGGREGATE(15,6,(COLUMN($P406:$W406)-COLUMN($P406)+1)/($P406:$W406&lt;&gt;""),COLUMNS($Y406:AA406))),"")</f>
        <v/>
      </c>
      <c r="AB406" s="63" t="str">
        <f>IFERROR(INDEX($P406:$W406,_xlfn.AGGREGATE(15,6,(COLUMN($P406:$W406)-COLUMN($P406)+1)/($P406:$W406&lt;&gt;""),COLUMNS($Y406:AB406))),"")</f>
        <v/>
      </c>
      <c r="AC406" s="86" t="s">
        <v>37</v>
      </c>
      <c r="AD406" s="67">
        <f>IFERROR(IF(LEFT(AE406,4)*1&lt;2022,VLOOKUP(AC406,CRFs!$C$3:$D$10,2,FALSE),IF(LEFT(AE406,4)*1&gt;=2022,VLOOKUP(AC406,CRFs!$C$3:$J$10,2+MATCH(AE406,CRFs!$E$2:$J$2,0),FALSE))),0)</f>
        <v>0</v>
      </c>
      <c r="AE406" s="66" t="str">
        <f t="shared" si="88"/>
        <v/>
      </c>
      <c r="AF406" s="66" t="str">
        <f t="shared" si="89"/>
        <v/>
      </c>
      <c r="AG406" s="68">
        <f t="shared" si="90"/>
        <v>0</v>
      </c>
      <c r="AH406" s="119" t="str">
        <f t="shared" si="91"/>
        <v/>
      </c>
      <c r="AI406" s="74"/>
    </row>
    <row r="407" spans="2:35" ht="16.2" hidden="1" customHeight="1" x14ac:dyDescent="0.25">
      <c r="B407" s="85" t="s">
        <v>483</v>
      </c>
      <c r="C407" s="87"/>
      <c r="D407" s="88"/>
      <c r="E407" s="87"/>
      <c r="F407" s="86" t="s">
        <v>37</v>
      </c>
      <c r="G407" s="86" t="s">
        <v>37</v>
      </c>
      <c r="H407" s="86" t="s">
        <v>37</v>
      </c>
      <c r="I407" s="66" t="str">
        <f t="shared" si="81"/>
        <v/>
      </c>
      <c r="J407" s="66" t="str">
        <f t="shared" si="82"/>
        <v/>
      </c>
      <c r="K407" s="66" t="str">
        <f t="shared" si="83"/>
        <v/>
      </c>
      <c r="L407" s="66" t="str">
        <f t="shared" si="84"/>
        <v/>
      </c>
      <c r="M407" s="66" t="str">
        <f t="shared" si="85"/>
        <v/>
      </c>
      <c r="N407" s="66" t="str">
        <f t="shared" si="86"/>
        <v>Insufficient Information</v>
      </c>
      <c r="O407" s="66" t="str">
        <f t="shared" si="87"/>
        <v>Insufficient Information</v>
      </c>
      <c r="P407" s="63" t="str">
        <f>IF(AND(J407&lt;&gt;"",J407&lt;=10),CRFs!$C$3,"")</f>
        <v/>
      </c>
      <c r="Q407" s="63" t="str">
        <f>IF(AND(J407&lt;&gt;"",J407&gt;=6,J407&lt;=15),CRFs!$C$4,"")</f>
        <v/>
      </c>
      <c r="R407" s="63" t="str">
        <f>IF(AND(J407&lt;&gt;"",J407&gt;=11,J407&lt;=20),CRFs!$C$5,"")</f>
        <v/>
      </c>
      <c r="S407" s="63" t="str">
        <f>IF(AND(J407&lt;&gt;"",J407&gt;=16,J407&lt;=25),CRFs!$C$6,"")</f>
        <v/>
      </c>
      <c r="T407" s="63" t="str">
        <f>IF(AND(J407&lt;&gt;"",J407&gt;=21),CRFs!$C$7,"")</f>
        <v/>
      </c>
      <c r="U407" s="63" t="str">
        <f>IF(AND(J407&lt;&gt;"",J407&gt;25),CRFs!$C$8,"")</f>
        <v/>
      </c>
      <c r="V407" s="63" t="str">
        <f>IF($N407="Yes",CRFs!$C$9,"")</f>
        <v/>
      </c>
      <c r="W407" s="63" t="str">
        <f>IF($O407="Yes",CRFs!$C$10,"")</f>
        <v/>
      </c>
      <c r="X407" s="63" t="s">
        <v>37</v>
      </c>
      <c r="Y407" s="63" t="str">
        <f>IFERROR(INDEX($P407:$W407,_xlfn.AGGREGATE(15,6,(COLUMN($P407:$W407)-COLUMN($P407)+1)/($P407:$W407&lt;&gt;""),COLUMNS($Y407:Y407))),"")</f>
        <v/>
      </c>
      <c r="Z407" s="63" t="str">
        <f>IFERROR(INDEX($P407:$W407,_xlfn.AGGREGATE(15,6,(COLUMN($P407:$W407)-COLUMN($P407)+1)/($P407:$W407&lt;&gt;""),COLUMNS($Y407:Z407))),"")</f>
        <v/>
      </c>
      <c r="AA407" s="63" t="str">
        <f>IFERROR(INDEX($P407:$W407,_xlfn.AGGREGATE(15,6,(COLUMN($P407:$W407)-COLUMN($P407)+1)/($P407:$W407&lt;&gt;""),COLUMNS($Y407:AA407))),"")</f>
        <v/>
      </c>
      <c r="AB407" s="63" t="str">
        <f>IFERROR(INDEX($P407:$W407,_xlfn.AGGREGATE(15,6,(COLUMN($P407:$W407)-COLUMN($P407)+1)/($P407:$W407&lt;&gt;""),COLUMNS($Y407:AB407))),"")</f>
        <v/>
      </c>
      <c r="AC407" s="86" t="s">
        <v>37</v>
      </c>
      <c r="AD407" s="67">
        <f>IFERROR(IF(LEFT(AE407,4)*1&lt;2022,VLOOKUP(AC407,CRFs!$C$3:$D$10,2,FALSE),IF(LEFT(AE407,4)*1&gt;=2022,VLOOKUP(AC407,CRFs!$C$3:$J$10,2+MATCH(AE407,CRFs!$E$2:$J$2,0),FALSE))),0)</f>
        <v>0</v>
      </c>
      <c r="AE407" s="66" t="str">
        <f t="shared" si="88"/>
        <v/>
      </c>
      <c r="AF407" s="66" t="str">
        <f t="shared" si="89"/>
        <v/>
      </c>
      <c r="AG407" s="68">
        <f t="shared" si="90"/>
        <v>0</v>
      </c>
      <c r="AH407" s="119" t="str">
        <f t="shared" si="91"/>
        <v/>
      </c>
      <c r="AI407" s="74"/>
    </row>
    <row r="408" spans="2:35" ht="16.2" hidden="1" customHeight="1" x14ac:dyDescent="0.25">
      <c r="B408" s="85" t="s">
        <v>484</v>
      </c>
      <c r="C408" s="87"/>
      <c r="D408" s="88"/>
      <c r="E408" s="87"/>
      <c r="F408" s="86" t="s">
        <v>37</v>
      </c>
      <c r="G408" s="86" t="s">
        <v>37</v>
      </c>
      <c r="H408" s="86" t="s">
        <v>37</v>
      </c>
      <c r="I408" s="66" t="str">
        <f t="shared" si="81"/>
        <v/>
      </c>
      <c r="J408" s="66" t="str">
        <f t="shared" si="82"/>
        <v/>
      </c>
      <c r="K408" s="66" t="str">
        <f t="shared" si="83"/>
        <v/>
      </c>
      <c r="L408" s="66" t="str">
        <f t="shared" si="84"/>
        <v/>
      </c>
      <c r="M408" s="66" t="str">
        <f t="shared" si="85"/>
        <v/>
      </c>
      <c r="N408" s="66" t="str">
        <f t="shared" si="86"/>
        <v>Insufficient Information</v>
      </c>
      <c r="O408" s="66" t="str">
        <f t="shared" si="87"/>
        <v>Insufficient Information</v>
      </c>
      <c r="P408" s="63" t="str">
        <f>IF(AND(J408&lt;&gt;"",J408&lt;=10),CRFs!$C$3,"")</f>
        <v/>
      </c>
      <c r="Q408" s="63" t="str">
        <f>IF(AND(J408&lt;&gt;"",J408&gt;=6,J408&lt;=15),CRFs!$C$4,"")</f>
        <v/>
      </c>
      <c r="R408" s="63" t="str">
        <f>IF(AND(J408&lt;&gt;"",J408&gt;=11,J408&lt;=20),CRFs!$C$5,"")</f>
        <v/>
      </c>
      <c r="S408" s="63" t="str">
        <f>IF(AND(J408&lt;&gt;"",J408&gt;=16,J408&lt;=25),CRFs!$C$6,"")</f>
        <v/>
      </c>
      <c r="T408" s="63" t="str">
        <f>IF(AND(J408&lt;&gt;"",J408&gt;=21),CRFs!$C$7,"")</f>
        <v/>
      </c>
      <c r="U408" s="63" t="str">
        <f>IF(AND(J408&lt;&gt;"",J408&gt;25),CRFs!$C$8,"")</f>
        <v/>
      </c>
      <c r="V408" s="63" t="str">
        <f>IF($N408="Yes",CRFs!$C$9,"")</f>
        <v/>
      </c>
      <c r="W408" s="63" t="str">
        <f>IF($O408="Yes",CRFs!$C$10,"")</f>
        <v/>
      </c>
      <c r="X408" s="63" t="s">
        <v>37</v>
      </c>
      <c r="Y408" s="63" t="str">
        <f>IFERROR(INDEX($P408:$W408,_xlfn.AGGREGATE(15,6,(COLUMN($P408:$W408)-COLUMN($P408)+1)/($P408:$W408&lt;&gt;""),COLUMNS($Y408:Y408))),"")</f>
        <v/>
      </c>
      <c r="Z408" s="63" t="str">
        <f>IFERROR(INDEX($P408:$W408,_xlfn.AGGREGATE(15,6,(COLUMN($P408:$W408)-COLUMN($P408)+1)/($P408:$W408&lt;&gt;""),COLUMNS($Y408:Z408))),"")</f>
        <v/>
      </c>
      <c r="AA408" s="63" t="str">
        <f>IFERROR(INDEX($P408:$W408,_xlfn.AGGREGATE(15,6,(COLUMN($P408:$W408)-COLUMN($P408)+1)/($P408:$W408&lt;&gt;""),COLUMNS($Y408:AA408))),"")</f>
        <v/>
      </c>
      <c r="AB408" s="63" t="str">
        <f>IFERROR(INDEX($P408:$W408,_xlfn.AGGREGATE(15,6,(COLUMN($P408:$W408)-COLUMN($P408)+1)/($P408:$W408&lt;&gt;""),COLUMNS($Y408:AB408))),"")</f>
        <v/>
      </c>
      <c r="AC408" s="86" t="s">
        <v>37</v>
      </c>
      <c r="AD408" s="67">
        <f>IFERROR(IF(LEFT(AE408,4)*1&lt;2022,VLOOKUP(AC408,CRFs!$C$3:$D$10,2,FALSE),IF(LEFT(AE408,4)*1&gt;=2022,VLOOKUP(AC408,CRFs!$C$3:$J$10,2+MATCH(AE408,CRFs!$E$2:$J$2,0),FALSE))),0)</f>
        <v>0</v>
      </c>
      <c r="AE408" s="66" t="str">
        <f t="shared" si="88"/>
        <v/>
      </c>
      <c r="AF408" s="66" t="str">
        <f t="shared" si="89"/>
        <v/>
      </c>
      <c r="AG408" s="68">
        <f t="shared" si="90"/>
        <v>0</v>
      </c>
      <c r="AH408" s="119" t="str">
        <f t="shared" si="91"/>
        <v/>
      </c>
      <c r="AI408" s="74"/>
    </row>
    <row r="409" spans="2:35" ht="16.2" hidden="1" customHeight="1" x14ac:dyDescent="0.25">
      <c r="B409" s="85" t="s">
        <v>485</v>
      </c>
      <c r="C409" s="87"/>
      <c r="D409" s="88"/>
      <c r="E409" s="87"/>
      <c r="F409" s="86" t="s">
        <v>37</v>
      </c>
      <c r="G409" s="86" t="s">
        <v>37</v>
      </c>
      <c r="H409" s="86" t="s">
        <v>37</v>
      </c>
      <c r="I409" s="66" t="str">
        <f t="shared" si="81"/>
        <v/>
      </c>
      <c r="J409" s="66" t="str">
        <f t="shared" si="82"/>
        <v/>
      </c>
      <c r="K409" s="66" t="str">
        <f t="shared" si="83"/>
        <v/>
      </c>
      <c r="L409" s="66" t="str">
        <f t="shared" si="84"/>
        <v/>
      </c>
      <c r="M409" s="66" t="str">
        <f t="shared" si="85"/>
        <v/>
      </c>
      <c r="N409" s="66" t="str">
        <f t="shared" si="86"/>
        <v>Insufficient Information</v>
      </c>
      <c r="O409" s="66" t="str">
        <f t="shared" si="87"/>
        <v>Insufficient Information</v>
      </c>
      <c r="P409" s="63" t="str">
        <f>IF(AND(J409&lt;&gt;"",J409&lt;=10),CRFs!$C$3,"")</f>
        <v/>
      </c>
      <c r="Q409" s="63" t="str">
        <f>IF(AND(J409&lt;&gt;"",J409&gt;=6,J409&lt;=15),CRFs!$C$4,"")</f>
        <v/>
      </c>
      <c r="R409" s="63" t="str">
        <f>IF(AND(J409&lt;&gt;"",J409&gt;=11,J409&lt;=20),CRFs!$C$5,"")</f>
        <v/>
      </c>
      <c r="S409" s="63" t="str">
        <f>IF(AND(J409&lt;&gt;"",J409&gt;=16,J409&lt;=25),CRFs!$C$6,"")</f>
        <v/>
      </c>
      <c r="T409" s="63" t="str">
        <f>IF(AND(J409&lt;&gt;"",J409&gt;=21),CRFs!$C$7,"")</f>
        <v/>
      </c>
      <c r="U409" s="63" t="str">
        <f>IF(AND(J409&lt;&gt;"",J409&gt;25),CRFs!$C$8,"")</f>
        <v/>
      </c>
      <c r="V409" s="63" t="str">
        <f>IF($N409="Yes",CRFs!$C$9,"")</f>
        <v/>
      </c>
      <c r="W409" s="63" t="str">
        <f>IF($O409="Yes",CRFs!$C$10,"")</f>
        <v/>
      </c>
      <c r="X409" s="63" t="s">
        <v>37</v>
      </c>
      <c r="Y409" s="63" t="str">
        <f>IFERROR(INDEX($P409:$W409,_xlfn.AGGREGATE(15,6,(COLUMN($P409:$W409)-COLUMN($P409)+1)/($P409:$W409&lt;&gt;""),COLUMNS($Y409:Y409))),"")</f>
        <v/>
      </c>
      <c r="Z409" s="63" t="str">
        <f>IFERROR(INDEX($P409:$W409,_xlfn.AGGREGATE(15,6,(COLUMN($P409:$W409)-COLUMN($P409)+1)/($P409:$W409&lt;&gt;""),COLUMNS($Y409:Z409))),"")</f>
        <v/>
      </c>
      <c r="AA409" s="63" t="str">
        <f>IFERROR(INDEX($P409:$W409,_xlfn.AGGREGATE(15,6,(COLUMN($P409:$W409)-COLUMN($P409)+1)/($P409:$W409&lt;&gt;""),COLUMNS($Y409:AA409))),"")</f>
        <v/>
      </c>
      <c r="AB409" s="63" t="str">
        <f>IFERROR(INDEX($P409:$W409,_xlfn.AGGREGATE(15,6,(COLUMN($P409:$W409)-COLUMN($P409)+1)/($P409:$W409&lt;&gt;""),COLUMNS($Y409:AB409))),"")</f>
        <v/>
      </c>
      <c r="AC409" s="86" t="s">
        <v>37</v>
      </c>
      <c r="AD409" s="67">
        <f>IFERROR(IF(LEFT(AE409,4)*1&lt;2022,VLOOKUP(AC409,CRFs!$C$3:$D$10,2,FALSE),IF(LEFT(AE409,4)*1&gt;=2022,VLOOKUP(AC409,CRFs!$C$3:$J$10,2+MATCH(AE409,CRFs!$E$2:$J$2,0),FALSE))),0)</f>
        <v>0</v>
      </c>
      <c r="AE409" s="66" t="str">
        <f t="shared" si="88"/>
        <v/>
      </c>
      <c r="AF409" s="66" t="str">
        <f t="shared" si="89"/>
        <v/>
      </c>
      <c r="AG409" s="68">
        <f t="shared" si="90"/>
        <v>0</v>
      </c>
      <c r="AH409" s="119" t="str">
        <f t="shared" si="91"/>
        <v/>
      </c>
      <c r="AI409" s="74"/>
    </row>
    <row r="410" spans="2:35" ht="16.2" hidden="1" customHeight="1" x14ac:dyDescent="0.25">
      <c r="B410" s="85" t="s">
        <v>486</v>
      </c>
      <c r="C410" s="87"/>
      <c r="D410" s="88"/>
      <c r="E410" s="87"/>
      <c r="F410" s="86" t="s">
        <v>37</v>
      </c>
      <c r="G410" s="86" t="s">
        <v>37</v>
      </c>
      <c r="H410" s="86" t="s">
        <v>37</v>
      </c>
      <c r="I410" s="66" t="str">
        <f t="shared" si="81"/>
        <v/>
      </c>
      <c r="J410" s="66" t="str">
        <f t="shared" si="82"/>
        <v/>
      </c>
      <c r="K410" s="66" t="str">
        <f t="shared" si="83"/>
        <v/>
      </c>
      <c r="L410" s="66" t="str">
        <f t="shared" si="84"/>
        <v/>
      </c>
      <c r="M410" s="66" t="str">
        <f t="shared" si="85"/>
        <v/>
      </c>
      <c r="N410" s="66" t="str">
        <f t="shared" si="86"/>
        <v>Insufficient Information</v>
      </c>
      <c r="O410" s="66" t="str">
        <f t="shared" si="87"/>
        <v>Insufficient Information</v>
      </c>
      <c r="P410" s="63" t="str">
        <f>IF(AND(J410&lt;&gt;"",J410&lt;=10),CRFs!$C$3,"")</f>
        <v/>
      </c>
      <c r="Q410" s="63" t="str">
        <f>IF(AND(J410&lt;&gt;"",J410&gt;=6,J410&lt;=15),CRFs!$C$4,"")</f>
        <v/>
      </c>
      <c r="R410" s="63" t="str">
        <f>IF(AND(J410&lt;&gt;"",J410&gt;=11,J410&lt;=20),CRFs!$C$5,"")</f>
        <v/>
      </c>
      <c r="S410" s="63" t="str">
        <f>IF(AND(J410&lt;&gt;"",J410&gt;=16,J410&lt;=25),CRFs!$C$6,"")</f>
        <v/>
      </c>
      <c r="T410" s="63" t="str">
        <f>IF(AND(J410&lt;&gt;"",J410&gt;=21),CRFs!$C$7,"")</f>
        <v/>
      </c>
      <c r="U410" s="63" t="str">
        <f>IF(AND(J410&lt;&gt;"",J410&gt;25),CRFs!$C$8,"")</f>
        <v/>
      </c>
      <c r="V410" s="63" t="str">
        <f>IF($N410="Yes",CRFs!$C$9,"")</f>
        <v/>
      </c>
      <c r="W410" s="63" t="str">
        <f>IF($O410="Yes",CRFs!$C$10,"")</f>
        <v/>
      </c>
      <c r="X410" s="63" t="s">
        <v>37</v>
      </c>
      <c r="Y410" s="63" t="str">
        <f>IFERROR(INDEX($P410:$W410,_xlfn.AGGREGATE(15,6,(COLUMN($P410:$W410)-COLUMN($P410)+1)/($P410:$W410&lt;&gt;""),COLUMNS($Y410:Y410))),"")</f>
        <v/>
      </c>
      <c r="Z410" s="63" t="str">
        <f>IFERROR(INDEX($P410:$W410,_xlfn.AGGREGATE(15,6,(COLUMN($P410:$W410)-COLUMN($P410)+1)/($P410:$W410&lt;&gt;""),COLUMNS($Y410:Z410))),"")</f>
        <v/>
      </c>
      <c r="AA410" s="63" t="str">
        <f>IFERROR(INDEX($P410:$W410,_xlfn.AGGREGATE(15,6,(COLUMN($P410:$W410)-COLUMN($P410)+1)/($P410:$W410&lt;&gt;""),COLUMNS($Y410:AA410))),"")</f>
        <v/>
      </c>
      <c r="AB410" s="63" t="str">
        <f>IFERROR(INDEX($P410:$W410,_xlfn.AGGREGATE(15,6,(COLUMN($P410:$W410)-COLUMN($P410)+1)/($P410:$W410&lt;&gt;""),COLUMNS($Y410:AB410))),"")</f>
        <v/>
      </c>
      <c r="AC410" s="86" t="s">
        <v>37</v>
      </c>
      <c r="AD410" s="67">
        <f>IFERROR(IF(LEFT(AE410,4)*1&lt;2022,VLOOKUP(AC410,CRFs!$C$3:$D$10,2,FALSE),IF(LEFT(AE410,4)*1&gt;=2022,VLOOKUP(AC410,CRFs!$C$3:$J$10,2+MATCH(AE410,CRFs!$E$2:$J$2,0),FALSE))),0)</f>
        <v>0</v>
      </c>
      <c r="AE410" s="66" t="str">
        <f t="shared" si="88"/>
        <v/>
      </c>
      <c r="AF410" s="66" t="str">
        <f t="shared" si="89"/>
        <v/>
      </c>
      <c r="AG410" s="68">
        <f t="shared" si="90"/>
        <v>0</v>
      </c>
      <c r="AH410" s="119" t="str">
        <f t="shared" si="91"/>
        <v/>
      </c>
      <c r="AI410" s="74"/>
    </row>
    <row r="411" spans="2:35" ht="16.2" hidden="1" customHeight="1" x14ac:dyDescent="0.25">
      <c r="B411" s="85" t="s">
        <v>487</v>
      </c>
      <c r="C411" s="87"/>
      <c r="D411" s="88"/>
      <c r="E411" s="87"/>
      <c r="F411" s="86" t="s">
        <v>37</v>
      </c>
      <c r="G411" s="86" t="s">
        <v>37</v>
      </c>
      <c r="H411" s="86" t="s">
        <v>37</v>
      </c>
      <c r="I411" s="66" t="str">
        <f t="shared" si="81"/>
        <v/>
      </c>
      <c r="J411" s="66" t="str">
        <f t="shared" si="82"/>
        <v/>
      </c>
      <c r="K411" s="66" t="str">
        <f t="shared" si="83"/>
        <v/>
      </c>
      <c r="L411" s="66" t="str">
        <f t="shared" si="84"/>
        <v/>
      </c>
      <c r="M411" s="66" t="str">
        <f t="shared" si="85"/>
        <v/>
      </c>
      <c r="N411" s="66" t="str">
        <f t="shared" si="86"/>
        <v>Insufficient Information</v>
      </c>
      <c r="O411" s="66" t="str">
        <f t="shared" si="87"/>
        <v>Insufficient Information</v>
      </c>
      <c r="P411" s="63" t="str">
        <f>IF(AND(J411&lt;&gt;"",J411&lt;=10),CRFs!$C$3,"")</f>
        <v/>
      </c>
      <c r="Q411" s="63" t="str">
        <f>IF(AND(J411&lt;&gt;"",J411&gt;=6,J411&lt;=15),CRFs!$C$4,"")</f>
        <v/>
      </c>
      <c r="R411" s="63" t="str">
        <f>IF(AND(J411&lt;&gt;"",J411&gt;=11,J411&lt;=20),CRFs!$C$5,"")</f>
        <v/>
      </c>
      <c r="S411" s="63" t="str">
        <f>IF(AND(J411&lt;&gt;"",J411&gt;=16,J411&lt;=25),CRFs!$C$6,"")</f>
        <v/>
      </c>
      <c r="T411" s="63" t="str">
        <f>IF(AND(J411&lt;&gt;"",J411&gt;=21),CRFs!$C$7,"")</f>
        <v/>
      </c>
      <c r="U411" s="63" t="str">
        <f>IF(AND(J411&lt;&gt;"",J411&gt;25),CRFs!$C$8,"")</f>
        <v/>
      </c>
      <c r="V411" s="63" t="str">
        <f>IF($N411="Yes",CRFs!$C$9,"")</f>
        <v/>
      </c>
      <c r="W411" s="63" t="str">
        <f>IF($O411="Yes",CRFs!$C$10,"")</f>
        <v/>
      </c>
      <c r="X411" s="63" t="s">
        <v>37</v>
      </c>
      <c r="Y411" s="63" t="str">
        <f>IFERROR(INDEX($P411:$W411,_xlfn.AGGREGATE(15,6,(COLUMN($P411:$W411)-COLUMN($P411)+1)/($P411:$W411&lt;&gt;""),COLUMNS($Y411:Y411))),"")</f>
        <v/>
      </c>
      <c r="Z411" s="63" t="str">
        <f>IFERROR(INDEX($P411:$W411,_xlfn.AGGREGATE(15,6,(COLUMN($P411:$W411)-COLUMN($P411)+1)/($P411:$W411&lt;&gt;""),COLUMNS($Y411:Z411))),"")</f>
        <v/>
      </c>
      <c r="AA411" s="63" t="str">
        <f>IFERROR(INDEX($P411:$W411,_xlfn.AGGREGATE(15,6,(COLUMN($P411:$W411)-COLUMN($P411)+1)/($P411:$W411&lt;&gt;""),COLUMNS($Y411:AA411))),"")</f>
        <v/>
      </c>
      <c r="AB411" s="63" t="str">
        <f>IFERROR(INDEX($P411:$W411,_xlfn.AGGREGATE(15,6,(COLUMN($P411:$W411)-COLUMN($P411)+1)/($P411:$W411&lt;&gt;""),COLUMNS($Y411:AB411))),"")</f>
        <v/>
      </c>
      <c r="AC411" s="86" t="s">
        <v>37</v>
      </c>
      <c r="AD411" s="67">
        <f>IFERROR(IF(LEFT(AE411,4)*1&lt;2022,VLOOKUP(AC411,CRFs!$C$3:$D$10,2,FALSE),IF(LEFT(AE411,4)*1&gt;=2022,VLOOKUP(AC411,CRFs!$C$3:$J$10,2+MATCH(AE411,CRFs!$E$2:$J$2,0),FALSE))),0)</f>
        <v>0</v>
      </c>
      <c r="AE411" s="66" t="str">
        <f t="shared" si="88"/>
        <v/>
      </c>
      <c r="AF411" s="66" t="str">
        <f t="shared" si="89"/>
        <v/>
      </c>
      <c r="AG411" s="68">
        <f t="shared" si="90"/>
        <v>0</v>
      </c>
      <c r="AH411" s="119" t="str">
        <f t="shared" si="91"/>
        <v/>
      </c>
      <c r="AI411" s="74"/>
    </row>
    <row r="412" spans="2:35" ht="16.2" hidden="1" customHeight="1" x14ac:dyDescent="0.25">
      <c r="B412" s="85" t="s">
        <v>488</v>
      </c>
      <c r="C412" s="87"/>
      <c r="D412" s="88"/>
      <c r="E412" s="87"/>
      <c r="F412" s="86" t="s">
        <v>37</v>
      </c>
      <c r="G412" s="86" t="s">
        <v>37</v>
      </c>
      <c r="H412" s="86" t="s">
        <v>37</v>
      </c>
      <c r="I412" s="66" t="str">
        <f t="shared" si="81"/>
        <v/>
      </c>
      <c r="J412" s="66" t="str">
        <f t="shared" si="82"/>
        <v/>
      </c>
      <c r="K412" s="66" t="str">
        <f t="shared" si="83"/>
        <v/>
      </c>
      <c r="L412" s="66" t="str">
        <f t="shared" si="84"/>
        <v/>
      </c>
      <c r="M412" s="66" t="str">
        <f t="shared" si="85"/>
        <v/>
      </c>
      <c r="N412" s="66" t="str">
        <f t="shared" si="86"/>
        <v>Insufficient Information</v>
      </c>
      <c r="O412" s="66" t="str">
        <f t="shared" si="87"/>
        <v>Insufficient Information</v>
      </c>
      <c r="P412" s="63" t="str">
        <f>IF(AND(J412&lt;&gt;"",J412&lt;=10),CRFs!$C$3,"")</f>
        <v/>
      </c>
      <c r="Q412" s="63" t="str">
        <f>IF(AND(J412&lt;&gt;"",J412&gt;=6,J412&lt;=15),CRFs!$C$4,"")</f>
        <v/>
      </c>
      <c r="R412" s="63" t="str">
        <f>IF(AND(J412&lt;&gt;"",J412&gt;=11,J412&lt;=20),CRFs!$C$5,"")</f>
        <v/>
      </c>
      <c r="S412" s="63" t="str">
        <f>IF(AND(J412&lt;&gt;"",J412&gt;=16,J412&lt;=25),CRFs!$C$6,"")</f>
        <v/>
      </c>
      <c r="T412" s="63" t="str">
        <f>IF(AND(J412&lt;&gt;"",J412&gt;=21),CRFs!$C$7,"")</f>
        <v/>
      </c>
      <c r="U412" s="63" t="str">
        <f>IF(AND(J412&lt;&gt;"",J412&gt;25),CRFs!$C$8,"")</f>
        <v/>
      </c>
      <c r="V412" s="63" t="str">
        <f>IF($N412="Yes",CRFs!$C$9,"")</f>
        <v/>
      </c>
      <c r="W412" s="63" t="str">
        <f>IF($O412="Yes",CRFs!$C$10,"")</f>
        <v/>
      </c>
      <c r="X412" s="63" t="s">
        <v>37</v>
      </c>
      <c r="Y412" s="63" t="str">
        <f>IFERROR(INDEX($P412:$W412,_xlfn.AGGREGATE(15,6,(COLUMN($P412:$W412)-COLUMN($P412)+1)/($P412:$W412&lt;&gt;""),COLUMNS($Y412:Y412))),"")</f>
        <v/>
      </c>
      <c r="Z412" s="63" t="str">
        <f>IFERROR(INDEX($P412:$W412,_xlfn.AGGREGATE(15,6,(COLUMN($P412:$W412)-COLUMN($P412)+1)/($P412:$W412&lt;&gt;""),COLUMNS($Y412:Z412))),"")</f>
        <v/>
      </c>
      <c r="AA412" s="63" t="str">
        <f>IFERROR(INDEX($P412:$W412,_xlfn.AGGREGATE(15,6,(COLUMN($P412:$W412)-COLUMN($P412)+1)/($P412:$W412&lt;&gt;""),COLUMNS($Y412:AA412))),"")</f>
        <v/>
      </c>
      <c r="AB412" s="63" t="str">
        <f>IFERROR(INDEX($P412:$W412,_xlfn.AGGREGATE(15,6,(COLUMN($P412:$W412)-COLUMN($P412)+1)/($P412:$W412&lt;&gt;""),COLUMNS($Y412:AB412))),"")</f>
        <v/>
      </c>
      <c r="AC412" s="86" t="s">
        <v>37</v>
      </c>
      <c r="AD412" s="67">
        <f>IFERROR(IF(LEFT(AE412,4)*1&lt;2022,VLOOKUP(AC412,CRFs!$C$3:$D$10,2,FALSE),IF(LEFT(AE412,4)*1&gt;=2022,VLOOKUP(AC412,CRFs!$C$3:$J$10,2+MATCH(AE412,CRFs!$E$2:$J$2,0),FALSE))),0)</f>
        <v>0</v>
      </c>
      <c r="AE412" s="66" t="str">
        <f t="shared" si="88"/>
        <v/>
      </c>
      <c r="AF412" s="66" t="str">
        <f t="shared" si="89"/>
        <v/>
      </c>
      <c r="AG412" s="68">
        <f t="shared" si="90"/>
        <v>0</v>
      </c>
      <c r="AH412" s="119" t="str">
        <f t="shared" si="91"/>
        <v/>
      </c>
      <c r="AI412" s="74"/>
    </row>
    <row r="413" spans="2:35" ht="16.2" hidden="1" customHeight="1" x14ac:dyDescent="0.25">
      <c r="B413" s="85" t="s">
        <v>489</v>
      </c>
      <c r="C413" s="87"/>
      <c r="D413" s="88"/>
      <c r="E413" s="87"/>
      <c r="F413" s="86" t="s">
        <v>37</v>
      </c>
      <c r="G413" s="86" t="s">
        <v>37</v>
      </c>
      <c r="H413" s="86" t="s">
        <v>37</v>
      </c>
      <c r="I413" s="66" t="str">
        <f t="shared" si="81"/>
        <v/>
      </c>
      <c r="J413" s="66" t="str">
        <f t="shared" si="82"/>
        <v/>
      </c>
      <c r="K413" s="66" t="str">
        <f t="shared" si="83"/>
        <v/>
      </c>
      <c r="L413" s="66" t="str">
        <f t="shared" si="84"/>
        <v/>
      </c>
      <c r="M413" s="66" t="str">
        <f t="shared" si="85"/>
        <v/>
      </c>
      <c r="N413" s="66" t="str">
        <f t="shared" si="86"/>
        <v>Insufficient Information</v>
      </c>
      <c r="O413" s="66" t="str">
        <f t="shared" si="87"/>
        <v>Insufficient Information</v>
      </c>
      <c r="P413" s="63" t="str">
        <f>IF(AND(J413&lt;&gt;"",J413&lt;=10),CRFs!$C$3,"")</f>
        <v/>
      </c>
      <c r="Q413" s="63" t="str">
        <f>IF(AND(J413&lt;&gt;"",J413&gt;=6,J413&lt;=15),CRFs!$C$4,"")</f>
        <v/>
      </c>
      <c r="R413" s="63" t="str">
        <f>IF(AND(J413&lt;&gt;"",J413&gt;=11,J413&lt;=20),CRFs!$C$5,"")</f>
        <v/>
      </c>
      <c r="S413" s="63" t="str">
        <f>IF(AND(J413&lt;&gt;"",J413&gt;=16,J413&lt;=25),CRFs!$C$6,"")</f>
        <v/>
      </c>
      <c r="T413" s="63" t="str">
        <f>IF(AND(J413&lt;&gt;"",J413&gt;=21),CRFs!$C$7,"")</f>
        <v/>
      </c>
      <c r="U413" s="63" t="str">
        <f>IF(AND(J413&lt;&gt;"",J413&gt;25),CRFs!$C$8,"")</f>
        <v/>
      </c>
      <c r="V413" s="63" t="str">
        <f>IF($N413="Yes",CRFs!$C$9,"")</f>
        <v/>
      </c>
      <c r="W413" s="63" t="str">
        <f>IF($O413="Yes",CRFs!$C$10,"")</f>
        <v/>
      </c>
      <c r="X413" s="63" t="s">
        <v>37</v>
      </c>
      <c r="Y413" s="63" t="str">
        <f>IFERROR(INDEX($P413:$W413,_xlfn.AGGREGATE(15,6,(COLUMN($P413:$W413)-COLUMN($P413)+1)/($P413:$W413&lt;&gt;""),COLUMNS($Y413:Y413))),"")</f>
        <v/>
      </c>
      <c r="Z413" s="63" t="str">
        <f>IFERROR(INDEX($P413:$W413,_xlfn.AGGREGATE(15,6,(COLUMN($P413:$W413)-COLUMN($P413)+1)/($P413:$W413&lt;&gt;""),COLUMNS($Y413:Z413))),"")</f>
        <v/>
      </c>
      <c r="AA413" s="63" t="str">
        <f>IFERROR(INDEX($P413:$W413,_xlfn.AGGREGATE(15,6,(COLUMN($P413:$W413)-COLUMN($P413)+1)/($P413:$W413&lt;&gt;""),COLUMNS($Y413:AA413))),"")</f>
        <v/>
      </c>
      <c r="AB413" s="63" t="str">
        <f>IFERROR(INDEX($P413:$W413,_xlfn.AGGREGATE(15,6,(COLUMN($P413:$W413)-COLUMN($P413)+1)/($P413:$W413&lt;&gt;""),COLUMNS($Y413:AB413))),"")</f>
        <v/>
      </c>
      <c r="AC413" s="86" t="s">
        <v>37</v>
      </c>
      <c r="AD413" s="67">
        <f>IFERROR(IF(LEFT(AE413,4)*1&lt;2022,VLOOKUP(AC413,CRFs!$C$3:$D$10,2,FALSE),IF(LEFT(AE413,4)*1&gt;=2022,VLOOKUP(AC413,CRFs!$C$3:$J$10,2+MATCH(AE413,CRFs!$E$2:$J$2,0),FALSE))),0)</f>
        <v>0</v>
      </c>
      <c r="AE413" s="66" t="str">
        <f t="shared" si="88"/>
        <v/>
      </c>
      <c r="AF413" s="66" t="str">
        <f t="shared" si="89"/>
        <v/>
      </c>
      <c r="AG413" s="68">
        <f t="shared" si="90"/>
        <v>0</v>
      </c>
      <c r="AH413" s="119" t="str">
        <f t="shared" si="91"/>
        <v/>
      </c>
      <c r="AI413" s="74"/>
    </row>
    <row r="414" spans="2:35" ht="16.2" hidden="1" customHeight="1" x14ac:dyDescent="0.25">
      <c r="B414" s="85" t="s">
        <v>490</v>
      </c>
      <c r="C414" s="87"/>
      <c r="D414" s="88"/>
      <c r="E414" s="87"/>
      <c r="F414" s="86" t="s">
        <v>37</v>
      </c>
      <c r="G414" s="86" t="s">
        <v>37</v>
      </c>
      <c r="H414" s="86" t="s">
        <v>37</v>
      </c>
      <c r="I414" s="66" t="str">
        <f t="shared" si="81"/>
        <v/>
      </c>
      <c r="J414" s="66" t="str">
        <f t="shared" si="82"/>
        <v/>
      </c>
      <c r="K414" s="66" t="str">
        <f t="shared" si="83"/>
        <v/>
      </c>
      <c r="L414" s="66" t="str">
        <f t="shared" si="84"/>
        <v/>
      </c>
      <c r="M414" s="66" t="str">
        <f t="shared" si="85"/>
        <v/>
      </c>
      <c r="N414" s="66" t="str">
        <f t="shared" si="86"/>
        <v>Insufficient Information</v>
      </c>
      <c r="O414" s="66" t="str">
        <f t="shared" si="87"/>
        <v>Insufficient Information</v>
      </c>
      <c r="P414" s="63" t="str">
        <f>IF(AND(J414&lt;&gt;"",J414&lt;=10),CRFs!$C$3,"")</f>
        <v/>
      </c>
      <c r="Q414" s="63" t="str">
        <f>IF(AND(J414&lt;&gt;"",J414&gt;=6,J414&lt;=15),CRFs!$C$4,"")</f>
        <v/>
      </c>
      <c r="R414" s="63" t="str">
        <f>IF(AND(J414&lt;&gt;"",J414&gt;=11,J414&lt;=20),CRFs!$C$5,"")</f>
        <v/>
      </c>
      <c r="S414" s="63" t="str">
        <f>IF(AND(J414&lt;&gt;"",J414&gt;=16,J414&lt;=25),CRFs!$C$6,"")</f>
        <v/>
      </c>
      <c r="T414" s="63" t="str">
        <f>IF(AND(J414&lt;&gt;"",J414&gt;=21),CRFs!$C$7,"")</f>
        <v/>
      </c>
      <c r="U414" s="63" t="str">
        <f>IF(AND(J414&lt;&gt;"",J414&gt;25),CRFs!$C$8,"")</f>
        <v/>
      </c>
      <c r="V414" s="63" t="str">
        <f>IF($N414="Yes",CRFs!$C$9,"")</f>
        <v/>
      </c>
      <c r="W414" s="63" t="str">
        <f>IF($O414="Yes",CRFs!$C$10,"")</f>
        <v/>
      </c>
      <c r="X414" s="63" t="s">
        <v>37</v>
      </c>
      <c r="Y414" s="63" t="str">
        <f>IFERROR(INDEX($P414:$W414,_xlfn.AGGREGATE(15,6,(COLUMN($P414:$W414)-COLUMN($P414)+1)/($P414:$W414&lt;&gt;""),COLUMNS($Y414:Y414))),"")</f>
        <v/>
      </c>
      <c r="Z414" s="63" t="str">
        <f>IFERROR(INDEX($P414:$W414,_xlfn.AGGREGATE(15,6,(COLUMN($P414:$W414)-COLUMN($P414)+1)/($P414:$W414&lt;&gt;""),COLUMNS($Y414:Z414))),"")</f>
        <v/>
      </c>
      <c r="AA414" s="63" t="str">
        <f>IFERROR(INDEX($P414:$W414,_xlfn.AGGREGATE(15,6,(COLUMN($P414:$W414)-COLUMN($P414)+1)/($P414:$W414&lt;&gt;""),COLUMNS($Y414:AA414))),"")</f>
        <v/>
      </c>
      <c r="AB414" s="63" t="str">
        <f>IFERROR(INDEX($P414:$W414,_xlfn.AGGREGATE(15,6,(COLUMN($P414:$W414)-COLUMN($P414)+1)/($P414:$W414&lt;&gt;""),COLUMNS($Y414:AB414))),"")</f>
        <v/>
      </c>
      <c r="AC414" s="86" t="s">
        <v>37</v>
      </c>
      <c r="AD414" s="67">
        <f>IFERROR(IF(LEFT(AE414,4)*1&lt;2022,VLOOKUP(AC414,CRFs!$C$3:$D$10,2,FALSE),IF(LEFT(AE414,4)*1&gt;=2022,VLOOKUP(AC414,CRFs!$C$3:$J$10,2+MATCH(AE414,CRFs!$E$2:$J$2,0),FALSE))),0)</f>
        <v>0</v>
      </c>
      <c r="AE414" s="66" t="str">
        <f t="shared" si="88"/>
        <v/>
      </c>
      <c r="AF414" s="66" t="str">
        <f t="shared" si="89"/>
        <v/>
      </c>
      <c r="AG414" s="68">
        <f t="shared" si="90"/>
        <v>0</v>
      </c>
      <c r="AH414" s="119" t="str">
        <f t="shared" si="91"/>
        <v/>
      </c>
      <c r="AI414" s="74"/>
    </row>
    <row r="415" spans="2:35" ht="16.2" hidden="1" customHeight="1" x14ac:dyDescent="0.25">
      <c r="B415" s="85" t="s">
        <v>491</v>
      </c>
      <c r="C415" s="87"/>
      <c r="D415" s="88"/>
      <c r="E415" s="87"/>
      <c r="F415" s="86" t="s">
        <v>37</v>
      </c>
      <c r="G415" s="86" t="s">
        <v>37</v>
      </c>
      <c r="H415" s="86" t="s">
        <v>37</v>
      </c>
      <c r="I415" s="66" t="str">
        <f t="shared" si="81"/>
        <v/>
      </c>
      <c r="J415" s="66" t="str">
        <f t="shared" si="82"/>
        <v/>
      </c>
      <c r="K415" s="66" t="str">
        <f t="shared" si="83"/>
        <v/>
      </c>
      <c r="L415" s="66" t="str">
        <f t="shared" si="84"/>
        <v/>
      </c>
      <c r="M415" s="66" t="str">
        <f t="shared" si="85"/>
        <v/>
      </c>
      <c r="N415" s="66" t="str">
        <f t="shared" si="86"/>
        <v>Insufficient Information</v>
      </c>
      <c r="O415" s="66" t="str">
        <f t="shared" si="87"/>
        <v>Insufficient Information</v>
      </c>
      <c r="P415" s="63" t="str">
        <f>IF(AND(J415&lt;&gt;"",J415&lt;=10),CRFs!$C$3,"")</f>
        <v/>
      </c>
      <c r="Q415" s="63" t="str">
        <f>IF(AND(J415&lt;&gt;"",J415&gt;=6,J415&lt;=15),CRFs!$C$4,"")</f>
        <v/>
      </c>
      <c r="R415" s="63" t="str">
        <f>IF(AND(J415&lt;&gt;"",J415&gt;=11,J415&lt;=20),CRFs!$C$5,"")</f>
        <v/>
      </c>
      <c r="S415" s="63" t="str">
        <f>IF(AND(J415&lt;&gt;"",J415&gt;=16,J415&lt;=25),CRFs!$C$6,"")</f>
        <v/>
      </c>
      <c r="T415" s="63" t="str">
        <f>IF(AND(J415&lt;&gt;"",J415&gt;=21),CRFs!$C$7,"")</f>
        <v/>
      </c>
      <c r="U415" s="63" t="str">
        <f>IF(AND(J415&lt;&gt;"",J415&gt;25),CRFs!$C$8,"")</f>
        <v/>
      </c>
      <c r="V415" s="63" t="str">
        <f>IF($N415="Yes",CRFs!$C$9,"")</f>
        <v/>
      </c>
      <c r="W415" s="63" t="str">
        <f>IF($O415="Yes",CRFs!$C$10,"")</f>
        <v/>
      </c>
      <c r="X415" s="63" t="s">
        <v>37</v>
      </c>
      <c r="Y415" s="63" t="str">
        <f>IFERROR(INDEX($P415:$W415,_xlfn.AGGREGATE(15,6,(COLUMN($P415:$W415)-COLUMN($P415)+1)/($P415:$W415&lt;&gt;""),COLUMNS($Y415:Y415))),"")</f>
        <v/>
      </c>
      <c r="Z415" s="63" t="str">
        <f>IFERROR(INDEX($P415:$W415,_xlfn.AGGREGATE(15,6,(COLUMN($P415:$W415)-COLUMN($P415)+1)/($P415:$W415&lt;&gt;""),COLUMNS($Y415:Z415))),"")</f>
        <v/>
      </c>
      <c r="AA415" s="63" t="str">
        <f>IFERROR(INDEX($P415:$W415,_xlfn.AGGREGATE(15,6,(COLUMN($P415:$W415)-COLUMN($P415)+1)/($P415:$W415&lt;&gt;""),COLUMNS($Y415:AA415))),"")</f>
        <v/>
      </c>
      <c r="AB415" s="63" t="str">
        <f>IFERROR(INDEX($P415:$W415,_xlfn.AGGREGATE(15,6,(COLUMN($P415:$W415)-COLUMN($P415)+1)/($P415:$W415&lt;&gt;""),COLUMNS($Y415:AB415))),"")</f>
        <v/>
      </c>
      <c r="AC415" s="86" t="s">
        <v>37</v>
      </c>
      <c r="AD415" s="67">
        <f>IFERROR(IF(LEFT(AE415,4)*1&lt;2022,VLOOKUP(AC415,CRFs!$C$3:$D$10,2,FALSE),IF(LEFT(AE415,4)*1&gt;=2022,VLOOKUP(AC415,CRFs!$C$3:$J$10,2+MATCH(AE415,CRFs!$E$2:$J$2,0),FALSE))),0)</f>
        <v>0</v>
      </c>
      <c r="AE415" s="66" t="str">
        <f t="shared" si="88"/>
        <v/>
      </c>
      <c r="AF415" s="66" t="str">
        <f t="shared" si="89"/>
        <v/>
      </c>
      <c r="AG415" s="68">
        <f t="shared" si="90"/>
        <v>0</v>
      </c>
      <c r="AH415" s="119" t="str">
        <f t="shared" si="91"/>
        <v/>
      </c>
      <c r="AI415" s="74"/>
    </row>
    <row r="416" spans="2:35" ht="16.2" hidden="1" customHeight="1" x14ac:dyDescent="0.25">
      <c r="B416" s="85" t="s">
        <v>492</v>
      </c>
      <c r="C416" s="87"/>
      <c r="D416" s="88"/>
      <c r="E416" s="87"/>
      <c r="F416" s="86" t="s">
        <v>37</v>
      </c>
      <c r="G416" s="86" t="s">
        <v>37</v>
      </c>
      <c r="H416" s="86" t="s">
        <v>37</v>
      </c>
      <c r="I416" s="66" t="str">
        <f t="shared" si="81"/>
        <v/>
      </c>
      <c r="J416" s="66" t="str">
        <f t="shared" si="82"/>
        <v/>
      </c>
      <c r="K416" s="66" t="str">
        <f t="shared" si="83"/>
        <v/>
      </c>
      <c r="L416" s="66" t="str">
        <f t="shared" si="84"/>
        <v/>
      </c>
      <c r="M416" s="66" t="str">
        <f t="shared" si="85"/>
        <v/>
      </c>
      <c r="N416" s="66" t="str">
        <f t="shared" si="86"/>
        <v>Insufficient Information</v>
      </c>
      <c r="O416" s="66" t="str">
        <f t="shared" si="87"/>
        <v>Insufficient Information</v>
      </c>
      <c r="P416" s="63" t="str">
        <f>IF(AND(J416&lt;&gt;"",J416&lt;=10),CRFs!$C$3,"")</f>
        <v/>
      </c>
      <c r="Q416" s="63" t="str">
        <f>IF(AND(J416&lt;&gt;"",J416&gt;=6,J416&lt;=15),CRFs!$C$4,"")</f>
        <v/>
      </c>
      <c r="R416" s="63" t="str">
        <f>IF(AND(J416&lt;&gt;"",J416&gt;=11,J416&lt;=20),CRFs!$C$5,"")</f>
        <v/>
      </c>
      <c r="S416" s="63" t="str">
        <f>IF(AND(J416&lt;&gt;"",J416&gt;=16,J416&lt;=25),CRFs!$C$6,"")</f>
        <v/>
      </c>
      <c r="T416" s="63" t="str">
        <f>IF(AND(J416&lt;&gt;"",J416&gt;=21),CRFs!$C$7,"")</f>
        <v/>
      </c>
      <c r="U416" s="63" t="str">
        <f>IF(AND(J416&lt;&gt;"",J416&gt;25),CRFs!$C$8,"")</f>
        <v/>
      </c>
      <c r="V416" s="63" t="str">
        <f>IF($N416="Yes",CRFs!$C$9,"")</f>
        <v/>
      </c>
      <c r="W416" s="63" t="str">
        <f>IF($O416="Yes",CRFs!$C$10,"")</f>
        <v/>
      </c>
      <c r="X416" s="63" t="s">
        <v>37</v>
      </c>
      <c r="Y416" s="63" t="str">
        <f>IFERROR(INDEX($P416:$W416,_xlfn.AGGREGATE(15,6,(COLUMN($P416:$W416)-COLUMN($P416)+1)/($P416:$W416&lt;&gt;""),COLUMNS($Y416:Y416))),"")</f>
        <v/>
      </c>
      <c r="Z416" s="63" t="str">
        <f>IFERROR(INDEX($P416:$W416,_xlfn.AGGREGATE(15,6,(COLUMN($P416:$W416)-COLUMN($P416)+1)/($P416:$W416&lt;&gt;""),COLUMNS($Y416:Z416))),"")</f>
        <v/>
      </c>
      <c r="AA416" s="63" t="str">
        <f>IFERROR(INDEX($P416:$W416,_xlfn.AGGREGATE(15,6,(COLUMN($P416:$W416)-COLUMN($P416)+1)/($P416:$W416&lt;&gt;""),COLUMNS($Y416:AA416))),"")</f>
        <v/>
      </c>
      <c r="AB416" s="63" t="str">
        <f>IFERROR(INDEX($P416:$W416,_xlfn.AGGREGATE(15,6,(COLUMN($P416:$W416)-COLUMN($P416)+1)/($P416:$W416&lt;&gt;""),COLUMNS($Y416:AB416))),"")</f>
        <v/>
      </c>
      <c r="AC416" s="86" t="s">
        <v>37</v>
      </c>
      <c r="AD416" s="67">
        <f>IFERROR(IF(LEFT(AE416,4)*1&lt;2022,VLOOKUP(AC416,CRFs!$C$3:$D$10,2,FALSE),IF(LEFT(AE416,4)*1&gt;=2022,VLOOKUP(AC416,CRFs!$C$3:$J$10,2+MATCH(AE416,CRFs!$E$2:$J$2,0),FALSE))),0)</f>
        <v>0</v>
      </c>
      <c r="AE416" s="66" t="str">
        <f t="shared" si="88"/>
        <v/>
      </c>
      <c r="AF416" s="66" t="str">
        <f t="shared" si="89"/>
        <v/>
      </c>
      <c r="AG416" s="68">
        <f t="shared" si="90"/>
        <v>0</v>
      </c>
      <c r="AH416" s="119" t="str">
        <f t="shared" si="91"/>
        <v/>
      </c>
      <c r="AI416" s="74"/>
    </row>
    <row r="417" spans="2:35" ht="16.2" hidden="1" customHeight="1" x14ac:dyDescent="0.25">
      <c r="B417" s="85" t="s">
        <v>493</v>
      </c>
      <c r="C417" s="87"/>
      <c r="D417" s="88"/>
      <c r="E417" s="87"/>
      <c r="F417" s="86" t="s">
        <v>37</v>
      </c>
      <c r="G417" s="86" t="s">
        <v>37</v>
      </c>
      <c r="H417" s="86" t="s">
        <v>37</v>
      </c>
      <c r="I417" s="66" t="str">
        <f t="shared" si="81"/>
        <v/>
      </c>
      <c r="J417" s="66" t="str">
        <f t="shared" si="82"/>
        <v/>
      </c>
      <c r="K417" s="66" t="str">
        <f t="shared" si="83"/>
        <v/>
      </c>
      <c r="L417" s="66" t="str">
        <f t="shared" si="84"/>
        <v/>
      </c>
      <c r="M417" s="66" t="str">
        <f t="shared" si="85"/>
        <v/>
      </c>
      <c r="N417" s="66" t="str">
        <f t="shared" si="86"/>
        <v>Insufficient Information</v>
      </c>
      <c r="O417" s="66" t="str">
        <f t="shared" si="87"/>
        <v>Insufficient Information</v>
      </c>
      <c r="P417" s="63" t="str">
        <f>IF(AND(J417&lt;&gt;"",J417&lt;=10),CRFs!$C$3,"")</f>
        <v/>
      </c>
      <c r="Q417" s="63" t="str">
        <f>IF(AND(J417&lt;&gt;"",J417&gt;=6,J417&lt;=15),CRFs!$C$4,"")</f>
        <v/>
      </c>
      <c r="R417" s="63" t="str">
        <f>IF(AND(J417&lt;&gt;"",J417&gt;=11,J417&lt;=20),CRFs!$C$5,"")</f>
        <v/>
      </c>
      <c r="S417" s="63" t="str">
        <f>IF(AND(J417&lt;&gt;"",J417&gt;=16,J417&lt;=25),CRFs!$C$6,"")</f>
        <v/>
      </c>
      <c r="T417" s="63" t="str">
        <f>IF(AND(J417&lt;&gt;"",J417&gt;=21),CRFs!$C$7,"")</f>
        <v/>
      </c>
      <c r="U417" s="63" t="str">
        <f>IF(AND(J417&lt;&gt;"",J417&gt;25),CRFs!$C$8,"")</f>
        <v/>
      </c>
      <c r="V417" s="63" t="str">
        <f>IF($N417="Yes",CRFs!$C$9,"")</f>
        <v/>
      </c>
      <c r="W417" s="63" t="str">
        <f>IF($O417="Yes",CRFs!$C$10,"")</f>
        <v/>
      </c>
      <c r="X417" s="63" t="s">
        <v>37</v>
      </c>
      <c r="Y417" s="63" t="str">
        <f>IFERROR(INDEX($P417:$W417,_xlfn.AGGREGATE(15,6,(COLUMN($P417:$W417)-COLUMN($P417)+1)/($P417:$W417&lt;&gt;""),COLUMNS($Y417:Y417))),"")</f>
        <v/>
      </c>
      <c r="Z417" s="63" t="str">
        <f>IFERROR(INDEX($P417:$W417,_xlfn.AGGREGATE(15,6,(COLUMN($P417:$W417)-COLUMN($P417)+1)/($P417:$W417&lt;&gt;""),COLUMNS($Y417:Z417))),"")</f>
        <v/>
      </c>
      <c r="AA417" s="63" t="str">
        <f>IFERROR(INDEX($P417:$W417,_xlfn.AGGREGATE(15,6,(COLUMN($P417:$W417)-COLUMN($P417)+1)/($P417:$W417&lt;&gt;""),COLUMNS($Y417:AA417))),"")</f>
        <v/>
      </c>
      <c r="AB417" s="63" t="str">
        <f>IFERROR(INDEX($P417:$W417,_xlfn.AGGREGATE(15,6,(COLUMN($P417:$W417)-COLUMN($P417)+1)/($P417:$W417&lt;&gt;""),COLUMNS($Y417:AB417))),"")</f>
        <v/>
      </c>
      <c r="AC417" s="86" t="s">
        <v>37</v>
      </c>
      <c r="AD417" s="67">
        <f>IFERROR(IF(LEFT(AE417,4)*1&lt;2022,VLOOKUP(AC417,CRFs!$C$3:$D$10,2,FALSE),IF(LEFT(AE417,4)*1&gt;=2022,VLOOKUP(AC417,CRFs!$C$3:$J$10,2+MATCH(AE417,CRFs!$E$2:$J$2,0),FALSE))),0)</f>
        <v>0</v>
      </c>
      <c r="AE417" s="66" t="str">
        <f t="shared" si="88"/>
        <v/>
      </c>
      <c r="AF417" s="66" t="str">
        <f t="shared" si="89"/>
        <v/>
      </c>
      <c r="AG417" s="68">
        <f t="shared" si="90"/>
        <v>0</v>
      </c>
      <c r="AH417" s="119" t="str">
        <f t="shared" si="91"/>
        <v/>
      </c>
      <c r="AI417" s="74"/>
    </row>
    <row r="418" spans="2:35" ht="16.2" hidden="1" customHeight="1" x14ac:dyDescent="0.25">
      <c r="B418" s="85" t="s">
        <v>494</v>
      </c>
      <c r="C418" s="87"/>
      <c r="D418" s="88"/>
      <c r="E418" s="87"/>
      <c r="F418" s="86" t="s">
        <v>37</v>
      </c>
      <c r="G418" s="86" t="s">
        <v>37</v>
      </c>
      <c r="H418" s="86" t="s">
        <v>37</v>
      </c>
      <c r="I418" s="66" t="str">
        <f t="shared" si="81"/>
        <v/>
      </c>
      <c r="J418" s="66" t="str">
        <f t="shared" si="82"/>
        <v/>
      </c>
      <c r="K418" s="66" t="str">
        <f t="shared" si="83"/>
        <v/>
      </c>
      <c r="L418" s="66" t="str">
        <f t="shared" si="84"/>
        <v/>
      </c>
      <c r="M418" s="66" t="str">
        <f t="shared" si="85"/>
        <v/>
      </c>
      <c r="N418" s="66" t="str">
        <f t="shared" si="86"/>
        <v>Insufficient Information</v>
      </c>
      <c r="O418" s="66" t="str">
        <f t="shared" si="87"/>
        <v>Insufficient Information</v>
      </c>
      <c r="P418" s="63" t="str">
        <f>IF(AND(J418&lt;&gt;"",J418&lt;=10),CRFs!$C$3,"")</f>
        <v/>
      </c>
      <c r="Q418" s="63" t="str">
        <f>IF(AND(J418&lt;&gt;"",J418&gt;=6,J418&lt;=15),CRFs!$C$4,"")</f>
        <v/>
      </c>
      <c r="R418" s="63" t="str">
        <f>IF(AND(J418&lt;&gt;"",J418&gt;=11,J418&lt;=20),CRFs!$C$5,"")</f>
        <v/>
      </c>
      <c r="S418" s="63" t="str">
        <f>IF(AND(J418&lt;&gt;"",J418&gt;=16,J418&lt;=25),CRFs!$C$6,"")</f>
        <v/>
      </c>
      <c r="T418" s="63" t="str">
        <f>IF(AND(J418&lt;&gt;"",J418&gt;=21),CRFs!$C$7,"")</f>
        <v/>
      </c>
      <c r="U418" s="63" t="str">
        <f>IF(AND(J418&lt;&gt;"",J418&gt;25),CRFs!$C$8,"")</f>
        <v/>
      </c>
      <c r="V418" s="63" t="str">
        <f>IF($N418="Yes",CRFs!$C$9,"")</f>
        <v/>
      </c>
      <c r="W418" s="63" t="str">
        <f>IF($O418="Yes",CRFs!$C$10,"")</f>
        <v/>
      </c>
      <c r="X418" s="63" t="s">
        <v>37</v>
      </c>
      <c r="Y418" s="63" t="str">
        <f>IFERROR(INDEX($P418:$W418,_xlfn.AGGREGATE(15,6,(COLUMN($P418:$W418)-COLUMN($P418)+1)/($P418:$W418&lt;&gt;""),COLUMNS($Y418:Y418))),"")</f>
        <v/>
      </c>
      <c r="Z418" s="63" t="str">
        <f>IFERROR(INDEX($P418:$W418,_xlfn.AGGREGATE(15,6,(COLUMN($P418:$W418)-COLUMN($P418)+1)/($P418:$W418&lt;&gt;""),COLUMNS($Y418:Z418))),"")</f>
        <v/>
      </c>
      <c r="AA418" s="63" t="str">
        <f>IFERROR(INDEX($P418:$W418,_xlfn.AGGREGATE(15,6,(COLUMN($P418:$W418)-COLUMN($P418)+1)/($P418:$W418&lt;&gt;""),COLUMNS($Y418:AA418))),"")</f>
        <v/>
      </c>
      <c r="AB418" s="63" t="str">
        <f>IFERROR(INDEX($P418:$W418,_xlfn.AGGREGATE(15,6,(COLUMN($P418:$W418)-COLUMN($P418)+1)/($P418:$W418&lt;&gt;""),COLUMNS($Y418:AB418))),"")</f>
        <v/>
      </c>
      <c r="AC418" s="86" t="s">
        <v>37</v>
      </c>
      <c r="AD418" s="67">
        <f>IFERROR(IF(LEFT(AE418,4)*1&lt;2022,VLOOKUP(AC418,CRFs!$C$3:$D$10,2,FALSE),IF(LEFT(AE418,4)*1&gt;=2022,VLOOKUP(AC418,CRFs!$C$3:$J$10,2+MATCH(AE418,CRFs!$E$2:$J$2,0),FALSE))),0)</f>
        <v>0</v>
      </c>
      <c r="AE418" s="66" t="str">
        <f t="shared" si="88"/>
        <v/>
      </c>
      <c r="AF418" s="66" t="str">
        <f t="shared" si="89"/>
        <v/>
      </c>
      <c r="AG418" s="68">
        <f t="shared" si="90"/>
        <v>0</v>
      </c>
      <c r="AH418" s="119" t="str">
        <f t="shared" si="91"/>
        <v/>
      </c>
      <c r="AI418" s="74"/>
    </row>
    <row r="419" spans="2:35" ht="16.2" hidden="1" customHeight="1" x14ac:dyDescent="0.25">
      <c r="B419" s="85" t="s">
        <v>495</v>
      </c>
      <c r="C419" s="87"/>
      <c r="D419" s="88"/>
      <c r="E419" s="87"/>
      <c r="F419" s="86" t="s">
        <v>37</v>
      </c>
      <c r="G419" s="86" t="s">
        <v>37</v>
      </c>
      <c r="H419" s="86" t="s">
        <v>37</v>
      </c>
      <c r="I419" s="66" t="str">
        <f t="shared" si="81"/>
        <v/>
      </c>
      <c r="J419" s="66" t="str">
        <f t="shared" si="82"/>
        <v/>
      </c>
      <c r="K419" s="66" t="str">
        <f t="shared" si="83"/>
        <v/>
      </c>
      <c r="L419" s="66" t="str">
        <f t="shared" si="84"/>
        <v/>
      </c>
      <c r="M419" s="66" t="str">
        <f t="shared" si="85"/>
        <v/>
      </c>
      <c r="N419" s="66" t="str">
        <f t="shared" si="86"/>
        <v>Insufficient Information</v>
      </c>
      <c r="O419" s="66" t="str">
        <f t="shared" si="87"/>
        <v>Insufficient Information</v>
      </c>
      <c r="P419" s="63" t="str">
        <f>IF(AND(J419&lt;&gt;"",J419&lt;=10),CRFs!$C$3,"")</f>
        <v/>
      </c>
      <c r="Q419" s="63" t="str">
        <f>IF(AND(J419&lt;&gt;"",J419&gt;=6,J419&lt;=15),CRFs!$C$4,"")</f>
        <v/>
      </c>
      <c r="R419" s="63" t="str">
        <f>IF(AND(J419&lt;&gt;"",J419&gt;=11,J419&lt;=20),CRFs!$C$5,"")</f>
        <v/>
      </c>
      <c r="S419" s="63" t="str">
        <f>IF(AND(J419&lt;&gt;"",J419&gt;=16,J419&lt;=25),CRFs!$C$6,"")</f>
        <v/>
      </c>
      <c r="T419" s="63" t="str">
        <f>IF(AND(J419&lt;&gt;"",J419&gt;=21),CRFs!$C$7,"")</f>
        <v/>
      </c>
      <c r="U419" s="63" t="str">
        <f>IF(AND(J419&lt;&gt;"",J419&gt;25),CRFs!$C$8,"")</f>
        <v/>
      </c>
      <c r="V419" s="63" t="str">
        <f>IF($N419="Yes",CRFs!$C$9,"")</f>
        <v/>
      </c>
      <c r="W419" s="63" t="str">
        <f>IF($O419="Yes",CRFs!$C$10,"")</f>
        <v/>
      </c>
      <c r="X419" s="63" t="s">
        <v>37</v>
      </c>
      <c r="Y419" s="63" t="str">
        <f>IFERROR(INDEX($P419:$W419,_xlfn.AGGREGATE(15,6,(COLUMN($P419:$W419)-COLUMN($P419)+1)/($P419:$W419&lt;&gt;""),COLUMNS($Y419:Y419))),"")</f>
        <v/>
      </c>
      <c r="Z419" s="63" t="str">
        <f>IFERROR(INDEX($P419:$W419,_xlfn.AGGREGATE(15,6,(COLUMN($P419:$W419)-COLUMN($P419)+1)/($P419:$W419&lt;&gt;""),COLUMNS($Y419:Z419))),"")</f>
        <v/>
      </c>
      <c r="AA419" s="63" t="str">
        <f>IFERROR(INDEX($P419:$W419,_xlfn.AGGREGATE(15,6,(COLUMN($P419:$W419)-COLUMN($P419)+1)/($P419:$W419&lt;&gt;""),COLUMNS($Y419:AA419))),"")</f>
        <v/>
      </c>
      <c r="AB419" s="63" t="str">
        <f>IFERROR(INDEX($P419:$W419,_xlfn.AGGREGATE(15,6,(COLUMN($P419:$W419)-COLUMN($P419)+1)/($P419:$W419&lt;&gt;""),COLUMNS($Y419:AB419))),"")</f>
        <v/>
      </c>
      <c r="AC419" s="86" t="s">
        <v>37</v>
      </c>
      <c r="AD419" s="67">
        <f>IFERROR(IF(LEFT(AE419,4)*1&lt;2022,VLOOKUP(AC419,CRFs!$C$3:$D$10,2,FALSE),IF(LEFT(AE419,4)*1&gt;=2022,VLOOKUP(AC419,CRFs!$C$3:$J$10,2+MATCH(AE419,CRFs!$E$2:$J$2,0),FALSE))),0)</f>
        <v>0</v>
      </c>
      <c r="AE419" s="66" t="str">
        <f t="shared" si="88"/>
        <v/>
      </c>
      <c r="AF419" s="66" t="str">
        <f t="shared" si="89"/>
        <v/>
      </c>
      <c r="AG419" s="68">
        <f t="shared" si="90"/>
        <v>0</v>
      </c>
      <c r="AH419" s="119" t="str">
        <f t="shared" si="91"/>
        <v/>
      </c>
      <c r="AI419" s="74"/>
    </row>
    <row r="420" spans="2:35" ht="16.2" hidden="1" customHeight="1" x14ac:dyDescent="0.25">
      <c r="B420" s="85" t="s">
        <v>496</v>
      </c>
      <c r="C420" s="87"/>
      <c r="D420" s="88"/>
      <c r="E420" s="87"/>
      <c r="F420" s="86" t="s">
        <v>37</v>
      </c>
      <c r="G420" s="86" t="s">
        <v>37</v>
      </c>
      <c r="H420" s="86" t="s">
        <v>37</v>
      </c>
      <c r="I420" s="66" t="str">
        <f t="shared" si="81"/>
        <v/>
      </c>
      <c r="J420" s="66" t="str">
        <f t="shared" si="82"/>
        <v/>
      </c>
      <c r="K420" s="66" t="str">
        <f t="shared" si="83"/>
        <v/>
      </c>
      <c r="L420" s="66" t="str">
        <f t="shared" si="84"/>
        <v/>
      </c>
      <c r="M420" s="66" t="str">
        <f t="shared" si="85"/>
        <v/>
      </c>
      <c r="N420" s="66" t="str">
        <f t="shared" si="86"/>
        <v>Insufficient Information</v>
      </c>
      <c r="O420" s="66" t="str">
        <f t="shared" si="87"/>
        <v>Insufficient Information</v>
      </c>
      <c r="P420" s="63" t="str">
        <f>IF(AND(J420&lt;&gt;"",J420&lt;=10),CRFs!$C$3,"")</f>
        <v/>
      </c>
      <c r="Q420" s="63" t="str">
        <f>IF(AND(J420&lt;&gt;"",J420&gt;=6,J420&lt;=15),CRFs!$C$4,"")</f>
        <v/>
      </c>
      <c r="R420" s="63" t="str">
        <f>IF(AND(J420&lt;&gt;"",J420&gt;=11,J420&lt;=20),CRFs!$C$5,"")</f>
        <v/>
      </c>
      <c r="S420" s="63" t="str">
        <f>IF(AND(J420&lt;&gt;"",J420&gt;=16,J420&lt;=25),CRFs!$C$6,"")</f>
        <v/>
      </c>
      <c r="T420" s="63" t="str">
        <f>IF(AND(J420&lt;&gt;"",J420&gt;=21),CRFs!$C$7,"")</f>
        <v/>
      </c>
      <c r="U420" s="63" t="str">
        <f>IF(AND(J420&lt;&gt;"",J420&gt;25),CRFs!$C$8,"")</f>
        <v/>
      </c>
      <c r="V420" s="63" t="str">
        <f>IF($N420="Yes",CRFs!$C$9,"")</f>
        <v/>
      </c>
      <c r="W420" s="63" t="str">
        <f>IF($O420="Yes",CRFs!$C$10,"")</f>
        <v/>
      </c>
      <c r="X420" s="63" t="s">
        <v>37</v>
      </c>
      <c r="Y420" s="63" t="str">
        <f>IFERROR(INDEX($P420:$W420,_xlfn.AGGREGATE(15,6,(COLUMN($P420:$W420)-COLUMN($P420)+1)/($P420:$W420&lt;&gt;""),COLUMNS($Y420:Y420))),"")</f>
        <v/>
      </c>
      <c r="Z420" s="63" t="str">
        <f>IFERROR(INDEX($P420:$W420,_xlfn.AGGREGATE(15,6,(COLUMN($P420:$W420)-COLUMN($P420)+1)/($P420:$W420&lt;&gt;""),COLUMNS($Y420:Z420))),"")</f>
        <v/>
      </c>
      <c r="AA420" s="63" t="str">
        <f>IFERROR(INDEX($P420:$W420,_xlfn.AGGREGATE(15,6,(COLUMN($P420:$W420)-COLUMN($P420)+1)/($P420:$W420&lt;&gt;""),COLUMNS($Y420:AA420))),"")</f>
        <v/>
      </c>
      <c r="AB420" s="63" t="str">
        <f>IFERROR(INDEX($P420:$W420,_xlfn.AGGREGATE(15,6,(COLUMN($P420:$W420)-COLUMN($P420)+1)/($P420:$W420&lt;&gt;""),COLUMNS($Y420:AB420))),"")</f>
        <v/>
      </c>
      <c r="AC420" s="86" t="s">
        <v>37</v>
      </c>
      <c r="AD420" s="67">
        <f>IFERROR(IF(LEFT(AE420,4)*1&lt;2022,VLOOKUP(AC420,CRFs!$C$3:$D$10,2,FALSE),IF(LEFT(AE420,4)*1&gt;=2022,VLOOKUP(AC420,CRFs!$C$3:$J$10,2+MATCH(AE420,CRFs!$E$2:$J$2,0),FALSE))),0)</f>
        <v>0</v>
      </c>
      <c r="AE420" s="66" t="str">
        <f t="shared" si="88"/>
        <v/>
      </c>
      <c r="AF420" s="66" t="str">
        <f t="shared" si="89"/>
        <v/>
      </c>
      <c r="AG420" s="68">
        <f t="shared" si="90"/>
        <v>0</v>
      </c>
      <c r="AH420" s="119" t="str">
        <f t="shared" si="91"/>
        <v/>
      </c>
      <c r="AI420" s="74"/>
    </row>
    <row r="421" spans="2:35" ht="16.2" hidden="1" customHeight="1" x14ac:dyDescent="0.25">
      <c r="B421" s="85" t="s">
        <v>497</v>
      </c>
      <c r="C421" s="87"/>
      <c r="D421" s="88"/>
      <c r="E421" s="87"/>
      <c r="F421" s="86" t="s">
        <v>37</v>
      </c>
      <c r="G421" s="86" t="s">
        <v>37</v>
      </c>
      <c r="H421" s="86" t="s">
        <v>37</v>
      </c>
      <c r="I421" s="66" t="str">
        <f t="shared" si="81"/>
        <v/>
      </c>
      <c r="J421" s="66" t="str">
        <f t="shared" si="82"/>
        <v/>
      </c>
      <c r="K421" s="66" t="str">
        <f t="shared" si="83"/>
        <v/>
      </c>
      <c r="L421" s="66" t="str">
        <f t="shared" si="84"/>
        <v/>
      </c>
      <c r="M421" s="66" t="str">
        <f t="shared" si="85"/>
        <v/>
      </c>
      <c r="N421" s="66" t="str">
        <f t="shared" si="86"/>
        <v>Insufficient Information</v>
      </c>
      <c r="O421" s="66" t="str">
        <f t="shared" si="87"/>
        <v>Insufficient Information</v>
      </c>
      <c r="P421" s="63" t="str">
        <f>IF(AND(J421&lt;&gt;"",J421&lt;=10),CRFs!$C$3,"")</f>
        <v/>
      </c>
      <c r="Q421" s="63" t="str">
        <f>IF(AND(J421&lt;&gt;"",J421&gt;=6,J421&lt;=15),CRFs!$C$4,"")</f>
        <v/>
      </c>
      <c r="R421" s="63" t="str">
        <f>IF(AND(J421&lt;&gt;"",J421&gt;=11,J421&lt;=20),CRFs!$C$5,"")</f>
        <v/>
      </c>
      <c r="S421" s="63" t="str">
        <f>IF(AND(J421&lt;&gt;"",J421&gt;=16,J421&lt;=25),CRFs!$C$6,"")</f>
        <v/>
      </c>
      <c r="T421" s="63" t="str">
        <f>IF(AND(J421&lt;&gt;"",J421&gt;=21),CRFs!$C$7,"")</f>
        <v/>
      </c>
      <c r="U421" s="63" t="str">
        <f>IF(AND(J421&lt;&gt;"",J421&gt;25),CRFs!$C$8,"")</f>
        <v/>
      </c>
      <c r="V421" s="63" t="str">
        <f>IF($N421="Yes",CRFs!$C$9,"")</f>
        <v/>
      </c>
      <c r="W421" s="63" t="str">
        <f>IF($O421="Yes",CRFs!$C$10,"")</f>
        <v/>
      </c>
      <c r="X421" s="63" t="s">
        <v>37</v>
      </c>
      <c r="Y421" s="63" t="str">
        <f>IFERROR(INDEX($P421:$W421,_xlfn.AGGREGATE(15,6,(COLUMN($P421:$W421)-COLUMN($P421)+1)/($P421:$W421&lt;&gt;""),COLUMNS($Y421:Y421))),"")</f>
        <v/>
      </c>
      <c r="Z421" s="63" t="str">
        <f>IFERROR(INDEX($P421:$W421,_xlfn.AGGREGATE(15,6,(COLUMN($P421:$W421)-COLUMN($P421)+1)/($P421:$W421&lt;&gt;""),COLUMNS($Y421:Z421))),"")</f>
        <v/>
      </c>
      <c r="AA421" s="63" t="str">
        <f>IFERROR(INDEX($P421:$W421,_xlfn.AGGREGATE(15,6,(COLUMN($P421:$W421)-COLUMN($P421)+1)/($P421:$W421&lt;&gt;""),COLUMNS($Y421:AA421))),"")</f>
        <v/>
      </c>
      <c r="AB421" s="63" t="str">
        <f>IFERROR(INDEX($P421:$W421,_xlfn.AGGREGATE(15,6,(COLUMN($P421:$W421)-COLUMN($P421)+1)/($P421:$W421&lt;&gt;""),COLUMNS($Y421:AB421))),"")</f>
        <v/>
      </c>
      <c r="AC421" s="86" t="s">
        <v>37</v>
      </c>
      <c r="AD421" s="67">
        <f>IFERROR(IF(LEFT(AE421,4)*1&lt;2022,VLOOKUP(AC421,CRFs!$C$3:$D$10,2,FALSE),IF(LEFT(AE421,4)*1&gt;=2022,VLOOKUP(AC421,CRFs!$C$3:$J$10,2+MATCH(AE421,CRFs!$E$2:$J$2,0),FALSE))),0)</f>
        <v>0</v>
      </c>
      <c r="AE421" s="66" t="str">
        <f t="shared" si="88"/>
        <v/>
      </c>
      <c r="AF421" s="66" t="str">
        <f t="shared" si="89"/>
        <v/>
      </c>
      <c r="AG421" s="68">
        <f t="shared" si="90"/>
        <v>0</v>
      </c>
      <c r="AH421" s="119" t="str">
        <f t="shared" si="91"/>
        <v/>
      </c>
      <c r="AI421" s="74"/>
    </row>
    <row r="422" spans="2:35" ht="16.2" hidden="1" customHeight="1" x14ac:dyDescent="0.25">
      <c r="B422" s="85" t="s">
        <v>498</v>
      </c>
      <c r="C422" s="87"/>
      <c r="D422" s="88"/>
      <c r="E422" s="87"/>
      <c r="F422" s="86" t="s">
        <v>37</v>
      </c>
      <c r="G422" s="86" t="s">
        <v>37</v>
      </c>
      <c r="H422" s="86" t="s">
        <v>37</v>
      </c>
      <c r="I422" s="66" t="str">
        <f t="shared" si="81"/>
        <v/>
      </c>
      <c r="J422" s="66" t="str">
        <f t="shared" si="82"/>
        <v/>
      </c>
      <c r="K422" s="66" t="str">
        <f t="shared" si="83"/>
        <v/>
      </c>
      <c r="L422" s="66" t="str">
        <f t="shared" si="84"/>
        <v/>
      </c>
      <c r="M422" s="66" t="str">
        <f t="shared" si="85"/>
        <v/>
      </c>
      <c r="N422" s="66" t="str">
        <f t="shared" si="86"/>
        <v>Insufficient Information</v>
      </c>
      <c r="O422" s="66" t="str">
        <f t="shared" si="87"/>
        <v>Insufficient Information</v>
      </c>
      <c r="P422" s="63" t="str">
        <f>IF(AND(J422&lt;&gt;"",J422&lt;=10),CRFs!$C$3,"")</f>
        <v/>
      </c>
      <c r="Q422" s="63" t="str">
        <f>IF(AND(J422&lt;&gt;"",J422&gt;=6,J422&lt;=15),CRFs!$C$4,"")</f>
        <v/>
      </c>
      <c r="R422" s="63" t="str">
        <f>IF(AND(J422&lt;&gt;"",J422&gt;=11,J422&lt;=20),CRFs!$C$5,"")</f>
        <v/>
      </c>
      <c r="S422" s="63" t="str">
        <f>IF(AND(J422&lt;&gt;"",J422&gt;=16,J422&lt;=25),CRFs!$C$6,"")</f>
        <v/>
      </c>
      <c r="T422" s="63" t="str">
        <f>IF(AND(J422&lt;&gt;"",J422&gt;=21),CRFs!$C$7,"")</f>
        <v/>
      </c>
      <c r="U422" s="63" t="str">
        <f>IF(AND(J422&lt;&gt;"",J422&gt;25),CRFs!$C$8,"")</f>
        <v/>
      </c>
      <c r="V422" s="63" t="str">
        <f>IF($N422="Yes",CRFs!$C$9,"")</f>
        <v/>
      </c>
      <c r="W422" s="63" t="str">
        <f>IF($O422="Yes",CRFs!$C$10,"")</f>
        <v/>
      </c>
      <c r="X422" s="63" t="s">
        <v>37</v>
      </c>
      <c r="Y422" s="63" t="str">
        <f>IFERROR(INDEX($P422:$W422,_xlfn.AGGREGATE(15,6,(COLUMN($P422:$W422)-COLUMN($P422)+1)/($P422:$W422&lt;&gt;""),COLUMNS($Y422:Y422))),"")</f>
        <v/>
      </c>
      <c r="Z422" s="63" t="str">
        <f>IFERROR(INDEX($P422:$W422,_xlfn.AGGREGATE(15,6,(COLUMN($P422:$W422)-COLUMN($P422)+1)/($P422:$W422&lt;&gt;""),COLUMNS($Y422:Z422))),"")</f>
        <v/>
      </c>
      <c r="AA422" s="63" t="str">
        <f>IFERROR(INDEX($P422:$W422,_xlfn.AGGREGATE(15,6,(COLUMN($P422:$W422)-COLUMN($P422)+1)/($P422:$W422&lt;&gt;""),COLUMNS($Y422:AA422))),"")</f>
        <v/>
      </c>
      <c r="AB422" s="63" t="str">
        <f>IFERROR(INDEX($P422:$W422,_xlfn.AGGREGATE(15,6,(COLUMN($P422:$W422)-COLUMN($P422)+1)/($P422:$W422&lt;&gt;""),COLUMNS($Y422:AB422))),"")</f>
        <v/>
      </c>
      <c r="AC422" s="86" t="s">
        <v>37</v>
      </c>
      <c r="AD422" s="67">
        <f>IFERROR(IF(LEFT(AE422,4)*1&lt;2022,VLOOKUP(AC422,CRFs!$C$3:$D$10,2,FALSE),IF(LEFT(AE422,4)*1&gt;=2022,VLOOKUP(AC422,CRFs!$C$3:$J$10,2+MATCH(AE422,CRFs!$E$2:$J$2,0),FALSE))),0)</f>
        <v>0</v>
      </c>
      <c r="AE422" s="66" t="str">
        <f t="shared" si="88"/>
        <v/>
      </c>
      <c r="AF422" s="66" t="str">
        <f t="shared" si="89"/>
        <v/>
      </c>
      <c r="AG422" s="68">
        <f t="shared" si="90"/>
        <v>0</v>
      </c>
      <c r="AH422" s="119" t="str">
        <f t="shared" si="91"/>
        <v/>
      </c>
      <c r="AI422" s="74"/>
    </row>
    <row r="423" spans="2:35" ht="16.2" hidden="1" customHeight="1" x14ac:dyDescent="0.25">
      <c r="B423" s="85" t="s">
        <v>499</v>
      </c>
      <c r="C423" s="87"/>
      <c r="D423" s="88"/>
      <c r="E423" s="87"/>
      <c r="F423" s="86" t="s">
        <v>37</v>
      </c>
      <c r="G423" s="86" t="s">
        <v>37</v>
      </c>
      <c r="H423" s="86" t="s">
        <v>37</v>
      </c>
      <c r="I423" s="66" t="str">
        <f t="shared" si="81"/>
        <v/>
      </c>
      <c r="J423" s="66" t="str">
        <f t="shared" si="82"/>
        <v/>
      </c>
      <c r="K423" s="66" t="str">
        <f t="shared" si="83"/>
        <v/>
      </c>
      <c r="L423" s="66" t="str">
        <f t="shared" si="84"/>
        <v/>
      </c>
      <c r="M423" s="66" t="str">
        <f t="shared" si="85"/>
        <v/>
      </c>
      <c r="N423" s="66" t="str">
        <f t="shared" si="86"/>
        <v>Insufficient Information</v>
      </c>
      <c r="O423" s="66" t="str">
        <f t="shared" si="87"/>
        <v>Insufficient Information</v>
      </c>
      <c r="P423" s="63" t="str">
        <f>IF(AND(J423&lt;&gt;"",J423&lt;=10),CRFs!$C$3,"")</f>
        <v/>
      </c>
      <c r="Q423" s="63" t="str">
        <f>IF(AND(J423&lt;&gt;"",J423&gt;=6,J423&lt;=15),CRFs!$C$4,"")</f>
        <v/>
      </c>
      <c r="R423" s="63" t="str">
        <f>IF(AND(J423&lt;&gt;"",J423&gt;=11,J423&lt;=20),CRFs!$C$5,"")</f>
        <v/>
      </c>
      <c r="S423" s="63" t="str">
        <f>IF(AND(J423&lt;&gt;"",J423&gt;=16,J423&lt;=25),CRFs!$C$6,"")</f>
        <v/>
      </c>
      <c r="T423" s="63" t="str">
        <f>IF(AND(J423&lt;&gt;"",J423&gt;=21),CRFs!$C$7,"")</f>
        <v/>
      </c>
      <c r="U423" s="63" t="str">
        <f>IF(AND(J423&lt;&gt;"",J423&gt;25),CRFs!$C$8,"")</f>
        <v/>
      </c>
      <c r="V423" s="63" t="str">
        <f>IF($N423="Yes",CRFs!$C$9,"")</f>
        <v/>
      </c>
      <c r="W423" s="63" t="str">
        <f>IF($O423="Yes",CRFs!$C$10,"")</f>
        <v/>
      </c>
      <c r="X423" s="63" t="s">
        <v>37</v>
      </c>
      <c r="Y423" s="63" t="str">
        <f>IFERROR(INDEX($P423:$W423,_xlfn.AGGREGATE(15,6,(COLUMN($P423:$W423)-COLUMN($P423)+1)/($P423:$W423&lt;&gt;""),COLUMNS($Y423:Y423))),"")</f>
        <v/>
      </c>
      <c r="Z423" s="63" t="str">
        <f>IFERROR(INDEX($P423:$W423,_xlfn.AGGREGATE(15,6,(COLUMN($P423:$W423)-COLUMN($P423)+1)/($P423:$W423&lt;&gt;""),COLUMNS($Y423:Z423))),"")</f>
        <v/>
      </c>
      <c r="AA423" s="63" t="str">
        <f>IFERROR(INDEX($P423:$W423,_xlfn.AGGREGATE(15,6,(COLUMN($P423:$W423)-COLUMN($P423)+1)/($P423:$W423&lt;&gt;""),COLUMNS($Y423:AA423))),"")</f>
        <v/>
      </c>
      <c r="AB423" s="63" t="str">
        <f>IFERROR(INDEX($P423:$W423,_xlfn.AGGREGATE(15,6,(COLUMN($P423:$W423)-COLUMN($P423)+1)/($P423:$W423&lt;&gt;""),COLUMNS($Y423:AB423))),"")</f>
        <v/>
      </c>
      <c r="AC423" s="86" t="s">
        <v>37</v>
      </c>
      <c r="AD423" s="67">
        <f>IFERROR(IF(LEFT(AE423,4)*1&lt;2022,VLOOKUP(AC423,CRFs!$C$3:$D$10,2,FALSE),IF(LEFT(AE423,4)*1&gt;=2022,VLOOKUP(AC423,CRFs!$C$3:$J$10,2+MATCH(AE423,CRFs!$E$2:$J$2,0),FALSE))),0)</f>
        <v>0</v>
      </c>
      <c r="AE423" s="66" t="str">
        <f t="shared" si="88"/>
        <v/>
      </c>
      <c r="AF423" s="66" t="str">
        <f t="shared" si="89"/>
        <v/>
      </c>
      <c r="AG423" s="68">
        <f t="shared" si="90"/>
        <v>0</v>
      </c>
      <c r="AH423" s="119" t="str">
        <f t="shared" si="91"/>
        <v/>
      </c>
      <c r="AI423" s="74"/>
    </row>
    <row r="424" spans="2:35" ht="16.2" hidden="1" customHeight="1" x14ac:dyDescent="0.25">
      <c r="B424" s="85" t="s">
        <v>500</v>
      </c>
      <c r="C424" s="87"/>
      <c r="D424" s="88"/>
      <c r="E424" s="87"/>
      <c r="F424" s="86" t="s">
        <v>37</v>
      </c>
      <c r="G424" s="86" t="s">
        <v>37</v>
      </c>
      <c r="H424" s="86" t="s">
        <v>37</v>
      </c>
      <c r="I424" s="66" t="str">
        <f t="shared" si="81"/>
        <v/>
      </c>
      <c r="J424" s="66" t="str">
        <f t="shared" si="82"/>
        <v/>
      </c>
      <c r="K424" s="66" t="str">
        <f t="shared" si="83"/>
        <v/>
      </c>
      <c r="L424" s="66" t="str">
        <f t="shared" si="84"/>
        <v/>
      </c>
      <c r="M424" s="66" t="str">
        <f t="shared" si="85"/>
        <v/>
      </c>
      <c r="N424" s="66" t="str">
        <f t="shared" si="86"/>
        <v>Insufficient Information</v>
      </c>
      <c r="O424" s="66" t="str">
        <f t="shared" si="87"/>
        <v>Insufficient Information</v>
      </c>
      <c r="P424" s="63" t="str">
        <f>IF(AND(J424&lt;&gt;"",J424&lt;=10),CRFs!$C$3,"")</f>
        <v/>
      </c>
      <c r="Q424" s="63" t="str">
        <f>IF(AND(J424&lt;&gt;"",J424&gt;=6,J424&lt;=15),CRFs!$C$4,"")</f>
        <v/>
      </c>
      <c r="R424" s="63" t="str">
        <f>IF(AND(J424&lt;&gt;"",J424&gt;=11,J424&lt;=20),CRFs!$C$5,"")</f>
        <v/>
      </c>
      <c r="S424" s="63" t="str">
        <f>IF(AND(J424&lt;&gt;"",J424&gt;=16,J424&lt;=25),CRFs!$C$6,"")</f>
        <v/>
      </c>
      <c r="T424" s="63" t="str">
        <f>IF(AND(J424&lt;&gt;"",J424&gt;=21),CRFs!$C$7,"")</f>
        <v/>
      </c>
      <c r="U424" s="63" t="str">
        <f>IF(AND(J424&lt;&gt;"",J424&gt;25),CRFs!$C$8,"")</f>
        <v/>
      </c>
      <c r="V424" s="63" t="str">
        <f>IF($N424="Yes",CRFs!$C$9,"")</f>
        <v/>
      </c>
      <c r="W424" s="63" t="str">
        <f>IF($O424="Yes",CRFs!$C$10,"")</f>
        <v/>
      </c>
      <c r="X424" s="63" t="s">
        <v>37</v>
      </c>
      <c r="Y424" s="63" t="str">
        <f>IFERROR(INDEX($P424:$W424,_xlfn.AGGREGATE(15,6,(COLUMN($P424:$W424)-COLUMN($P424)+1)/($P424:$W424&lt;&gt;""),COLUMNS($Y424:Y424))),"")</f>
        <v/>
      </c>
      <c r="Z424" s="63" t="str">
        <f>IFERROR(INDEX($P424:$W424,_xlfn.AGGREGATE(15,6,(COLUMN($P424:$W424)-COLUMN($P424)+1)/($P424:$W424&lt;&gt;""),COLUMNS($Y424:Z424))),"")</f>
        <v/>
      </c>
      <c r="AA424" s="63" t="str">
        <f>IFERROR(INDEX($P424:$W424,_xlfn.AGGREGATE(15,6,(COLUMN($P424:$W424)-COLUMN($P424)+1)/($P424:$W424&lt;&gt;""),COLUMNS($Y424:AA424))),"")</f>
        <v/>
      </c>
      <c r="AB424" s="63" t="str">
        <f>IFERROR(INDEX($P424:$W424,_xlfn.AGGREGATE(15,6,(COLUMN($P424:$W424)-COLUMN($P424)+1)/($P424:$W424&lt;&gt;""),COLUMNS($Y424:AB424))),"")</f>
        <v/>
      </c>
      <c r="AC424" s="86" t="s">
        <v>37</v>
      </c>
      <c r="AD424" s="67">
        <f>IFERROR(IF(LEFT(AE424,4)*1&lt;2022,VLOOKUP(AC424,CRFs!$C$3:$D$10,2,FALSE),IF(LEFT(AE424,4)*1&gt;=2022,VLOOKUP(AC424,CRFs!$C$3:$J$10,2+MATCH(AE424,CRFs!$E$2:$J$2,0),FALSE))),0)</f>
        <v>0</v>
      </c>
      <c r="AE424" s="66" t="str">
        <f t="shared" si="88"/>
        <v/>
      </c>
      <c r="AF424" s="66" t="str">
        <f t="shared" si="89"/>
        <v/>
      </c>
      <c r="AG424" s="68">
        <f t="shared" si="90"/>
        <v>0</v>
      </c>
      <c r="AH424" s="119" t="str">
        <f t="shared" si="91"/>
        <v/>
      </c>
      <c r="AI424" s="74"/>
    </row>
    <row r="425" spans="2:35" ht="16.2" hidden="1" customHeight="1" x14ac:dyDescent="0.25">
      <c r="B425" s="85" t="s">
        <v>501</v>
      </c>
      <c r="C425" s="87"/>
      <c r="D425" s="88"/>
      <c r="E425" s="87"/>
      <c r="F425" s="86" t="s">
        <v>37</v>
      </c>
      <c r="G425" s="86" t="s">
        <v>37</v>
      </c>
      <c r="H425" s="86" t="s">
        <v>37</v>
      </c>
      <c r="I425" s="66" t="str">
        <f t="shared" si="81"/>
        <v/>
      </c>
      <c r="J425" s="66" t="str">
        <f t="shared" si="82"/>
        <v/>
      </c>
      <c r="K425" s="66" t="str">
        <f t="shared" si="83"/>
        <v/>
      </c>
      <c r="L425" s="66" t="str">
        <f t="shared" si="84"/>
        <v/>
      </c>
      <c r="M425" s="66" t="str">
        <f t="shared" si="85"/>
        <v/>
      </c>
      <c r="N425" s="66" t="str">
        <f t="shared" si="86"/>
        <v>Insufficient Information</v>
      </c>
      <c r="O425" s="66" t="str">
        <f t="shared" si="87"/>
        <v>Insufficient Information</v>
      </c>
      <c r="P425" s="63" t="str">
        <f>IF(AND(J425&lt;&gt;"",J425&lt;=10),CRFs!$C$3,"")</f>
        <v/>
      </c>
      <c r="Q425" s="63" t="str">
        <f>IF(AND(J425&lt;&gt;"",J425&gt;=6,J425&lt;=15),CRFs!$C$4,"")</f>
        <v/>
      </c>
      <c r="R425" s="63" t="str">
        <f>IF(AND(J425&lt;&gt;"",J425&gt;=11,J425&lt;=20),CRFs!$C$5,"")</f>
        <v/>
      </c>
      <c r="S425" s="63" t="str">
        <f>IF(AND(J425&lt;&gt;"",J425&gt;=16,J425&lt;=25),CRFs!$C$6,"")</f>
        <v/>
      </c>
      <c r="T425" s="63" t="str">
        <f>IF(AND(J425&lt;&gt;"",J425&gt;=21),CRFs!$C$7,"")</f>
        <v/>
      </c>
      <c r="U425" s="63" t="str">
        <f>IF(AND(J425&lt;&gt;"",J425&gt;25),CRFs!$C$8,"")</f>
        <v/>
      </c>
      <c r="V425" s="63" t="str">
        <f>IF($N425="Yes",CRFs!$C$9,"")</f>
        <v/>
      </c>
      <c r="W425" s="63" t="str">
        <f>IF($O425="Yes",CRFs!$C$10,"")</f>
        <v/>
      </c>
      <c r="X425" s="63" t="s">
        <v>37</v>
      </c>
      <c r="Y425" s="63" t="str">
        <f>IFERROR(INDEX($P425:$W425,_xlfn.AGGREGATE(15,6,(COLUMN($P425:$W425)-COLUMN($P425)+1)/($P425:$W425&lt;&gt;""),COLUMNS($Y425:Y425))),"")</f>
        <v/>
      </c>
      <c r="Z425" s="63" t="str">
        <f>IFERROR(INDEX($P425:$W425,_xlfn.AGGREGATE(15,6,(COLUMN($P425:$W425)-COLUMN($P425)+1)/($P425:$W425&lt;&gt;""),COLUMNS($Y425:Z425))),"")</f>
        <v/>
      </c>
      <c r="AA425" s="63" t="str">
        <f>IFERROR(INDEX($P425:$W425,_xlfn.AGGREGATE(15,6,(COLUMN($P425:$W425)-COLUMN($P425)+1)/($P425:$W425&lt;&gt;""),COLUMNS($Y425:AA425))),"")</f>
        <v/>
      </c>
      <c r="AB425" s="63" t="str">
        <f>IFERROR(INDEX($P425:$W425,_xlfn.AGGREGATE(15,6,(COLUMN($P425:$W425)-COLUMN($P425)+1)/($P425:$W425&lt;&gt;""),COLUMNS($Y425:AB425))),"")</f>
        <v/>
      </c>
      <c r="AC425" s="86" t="s">
        <v>37</v>
      </c>
      <c r="AD425" s="67">
        <f>IFERROR(IF(LEFT(AE425,4)*1&lt;2022,VLOOKUP(AC425,CRFs!$C$3:$D$10,2,FALSE),IF(LEFT(AE425,4)*1&gt;=2022,VLOOKUP(AC425,CRFs!$C$3:$J$10,2+MATCH(AE425,CRFs!$E$2:$J$2,0),FALSE))),0)</f>
        <v>0</v>
      </c>
      <c r="AE425" s="66" t="str">
        <f t="shared" si="88"/>
        <v/>
      </c>
      <c r="AF425" s="66" t="str">
        <f t="shared" si="89"/>
        <v/>
      </c>
      <c r="AG425" s="68">
        <f t="shared" si="90"/>
        <v>0</v>
      </c>
      <c r="AH425" s="119" t="str">
        <f t="shared" si="91"/>
        <v/>
      </c>
      <c r="AI425" s="74"/>
    </row>
    <row r="426" spans="2:35" ht="16.2" hidden="1" customHeight="1" x14ac:dyDescent="0.25">
      <c r="B426" s="85" t="s">
        <v>502</v>
      </c>
      <c r="C426" s="87"/>
      <c r="D426" s="88"/>
      <c r="E426" s="87"/>
      <c r="F426" s="86" t="s">
        <v>37</v>
      </c>
      <c r="G426" s="86" t="s">
        <v>37</v>
      </c>
      <c r="H426" s="86" t="s">
        <v>37</v>
      </c>
      <c r="I426" s="66" t="str">
        <f t="shared" si="81"/>
        <v/>
      </c>
      <c r="J426" s="66" t="str">
        <f t="shared" si="82"/>
        <v/>
      </c>
      <c r="K426" s="66" t="str">
        <f t="shared" si="83"/>
        <v/>
      </c>
      <c r="L426" s="66" t="str">
        <f t="shared" si="84"/>
        <v/>
      </c>
      <c r="M426" s="66" t="str">
        <f t="shared" si="85"/>
        <v/>
      </c>
      <c r="N426" s="66" t="str">
        <f t="shared" si="86"/>
        <v>Insufficient Information</v>
      </c>
      <c r="O426" s="66" t="str">
        <f t="shared" si="87"/>
        <v>Insufficient Information</v>
      </c>
      <c r="P426" s="63" t="str">
        <f>IF(AND(J426&lt;&gt;"",J426&lt;=10),CRFs!$C$3,"")</f>
        <v/>
      </c>
      <c r="Q426" s="63" t="str">
        <f>IF(AND(J426&lt;&gt;"",J426&gt;=6,J426&lt;=15),CRFs!$C$4,"")</f>
        <v/>
      </c>
      <c r="R426" s="63" t="str">
        <f>IF(AND(J426&lt;&gt;"",J426&gt;=11,J426&lt;=20),CRFs!$C$5,"")</f>
        <v/>
      </c>
      <c r="S426" s="63" t="str">
        <f>IF(AND(J426&lt;&gt;"",J426&gt;=16,J426&lt;=25),CRFs!$C$6,"")</f>
        <v/>
      </c>
      <c r="T426" s="63" t="str">
        <f>IF(AND(J426&lt;&gt;"",J426&gt;=21),CRFs!$C$7,"")</f>
        <v/>
      </c>
      <c r="U426" s="63" t="str">
        <f>IF(AND(J426&lt;&gt;"",J426&gt;25),CRFs!$C$8,"")</f>
        <v/>
      </c>
      <c r="V426" s="63" t="str">
        <f>IF($N426="Yes",CRFs!$C$9,"")</f>
        <v/>
      </c>
      <c r="W426" s="63" t="str">
        <f>IF($O426="Yes",CRFs!$C$10,"")</f>
        <v/>
      </c>
      <c r="X426" s="63" t="s">
        <v>37</v>
      </c>
      <c r="Y426" s="63" t="str">
        <f>IFERROR(INDEX($P426:$W426,_xlfn.AGGREGATE(15,6,(COLUMN($P426:$W426)-COLUMN($P426)+1)/($P426:$W426&lt;&gt;""),COLUMNS($Y426:Y426))),"")</f>
        <v/>
      </c>
      <c r="Z426" s="63" t="str">
        <f>IFERROR(INDEX($P426:$W426,_xlfn.AGGREGATE(15,6,(COLUMN($P426:$W426)-COLUMN($P426)+1)/($P426:$W426&lt;&gt;""),COLUMNS($Y426:Z426))),"")</f>
        <v/>
      </c>
      <c r="AA426" s="63" t="str">
        <f>IFERROR(INDEX($P426:$W426,_xlfn.AGGREGATE(15,6,(COLUMN($P426:$W426)-COLUMN($P426)+1)/($P426:$W426&lt;&gt;""),COLUMNS($Y426:AA426))),"")</f>
        <v/>
      </c>
      <c r="AB426" s="63" t="str">
        <f>IFERROR(INDEX($P426:$W426,_xlfn.AGGREGATE(15,6,(COLUMN($P426:$W426)-COLUMN($P426)+1)/($P426:$W426&lt;&gt;""),COLUMNS($Y426:AB426))),"")</f>
        <v/>
      </c>
      <c r="AC426" s="86" t="s">
        <v>37</v>
      </c>
      <c r="AD426" s="67">
        <f>IFERROR(IF(LEFT(AE426,4)*1&lt;2022,VLOOKUP(AC426,CRFs!$C$3:$D$10,2,FALSE),IF(LEFT(AE426,4)*1&gt;=2022,VLOOKUP(AC426,CRFs!$C$3:$J$10,2+MATCH(AE426,CRFs!$E$2:$J$2,0),FALSE))),0)</f>
        <v>0</v>
      </c>
      <c r="AE426" s="66" t="str">
        <f t="shared" si="88"/>
        <v/>
      </c>
      <c r="AF426" s="66" t="str">
        <f t="shared" si="89"/>
        <v/>
      </c>
      <c r="AG426" s="68">
        <f t="shared" si="90"/>
        <v>0</v>
      </c>
      <c r="AH426" s="119" t="str">
        <f t="shared" si="91"/>
        <v/>
      </c>
      <c r="AI426" s="74"/>
    </row>
    <row r="427" spans="2:35" ht="16.2" hidden="1" customHeight="1" x14ac:dyDescent="0.25">
      <c r="B427" s="85" t="s">
        <v>503</v>
      </c>
      <c r="C427" s="87"/>
      <c r="D427" s="88"/>
      <c r="E427" s="87"/>
      <c r="F427" s="86" t="s">
        <v>37</v>
      </c>
      <c r="G427" s="86" t="s">
        <v>37</v>
      </c>
      <c r="H427" s="86" t="s">
        <v>37</v>
      </c>
      <c r="I427" s="66" t="str">
        <f t="shared" si="81"/>
        <v/>
      </c>
      <c r="J427" s="66" t="str">
        <f t="shared" si="82"/>
        <v/>
      </c>
      <c r="K427" s="66" t="str">
        <f t="shared" si="83"/>
        <v/>
      </c>
      <c r="L427" s="66" t="str">
        <f t="shared" si="84"/>
        <v/>
      </c>
      <c r="M427" s="66" t="str">
        <f t="shared" si="85"/>
        <v/>
      </c>
      <c r="N427" s="66" t="str">
        <f t="shared" si="86"/>
        <v>Insufficient Information</v>
      </c>
      <c r="O427" s="66" t="str">
        <f t="shared" si="87"/>
        <v>Insufficient Information</v>
      </c>
      <c r="P427" s="63" t="str">
        <f>IF(AND(J427&lt;&gt;"",J427&lt;=10),CRFs!$C$3,"")</f>
        <v/>
      </c>
      <c r="Q427" s="63" t="str">
        <f>IF(AND(J427&lt;&gt;"",J427&gt;=6,J427&lt;=15),CRFs!$C$4,"")</f>
        <v/>
      </c>
      <c r="R427" s="63" t="str">
        <f>IF(AND(J427&lt;&gt;"",J427&gt;=11,J427&lt;=20),CRFs!$C$5,"")</f>
        <v/>
      </c>
      <c r="S427" s="63" t="str">
        <f>IF(AND(J427&lt;&gt;"",J427&gt;=16,J427&lt;=25),CRFs!$C$6,"")</f>
        <v/>
      </c>
      <c r="T427" s="63" t="str">
        <f>IF(AND(J427&lt;&gt;"",J427&gt;=21),CRFs!$C$7,"")</f>
        <v/>
      </c>
      <c r="U427" s="63" t="str">
        <f>IF(AND(J427&lt;&gt;"",J427&gt;25),CRFs!$C$8,"")</f>
        <v/>
      </c>
      <c r="V427" s="63" t="str">
        <f>IF($N427="Yes",CRFs!$C$9,"")</f>
        <v/>
      </c>
      <c r="W427" s="63" t="str">
        <f>IF($O427="Yes",CRFs!$C$10,"")</f>
        <v/>
      </c>
      <c r="X427" s="63" t="s">
        <v>37</v>
      </c>
      <c r="Y427" s="63" t="str">
        <f>IFERROR(INDEX($P427:$W427,_xlfn.AGGREGATE(15,6,(COLUMN($P427:$W427)-COLUMN($P427)+1)/($P427:$W427&lt;&gt;""),COLUMNS($Y427:Y427))),"")</f>
        <v/>
      </c>
      <c r="Z427" s="63" t="str">
        <f>IFERROR(INDEX($P427:$W427,_xlfn.AGGREGATE(15,6,(COLUMN($P427:$W427)-COLUMN($P427)+1)/($P427:$W427&lt;&gt;""),COLUMNS($Y427:Z427))),"")</f>
        <v/>
      </c>
      <c r="AA427" s="63" t="str">
        <f>IFERROR(INDEX($P427:$W427,_xlfn.AGGREGATE(15,6,(COLUMN($P427:$W427)-COLUMN($P427)+1)/($P427:$W427&lt;&gt;""),COLUMNS($Y427:AA427))),"")</f>
        <v/>
      </c>
      <c r="AB427" s="63" t="str">
        <f>IFERROR(INDEX($P427:$W427,_xlfn.AGGREGATE(15,6,(COLUMN($P427:$W427)-COLUMN($P427)+1)/($P427:$W427&lt;&gt;""),COLUMNS($Y427:AB427))),"")</f>
        <v/>
      </c>
      <c r="AC427" s="86" t="s">
        <v>37</v>
      </c>
      <c r="AD427" s="67">
        <f>IFERROR(IF(LEFT(AE427,4)*1&lt;2022,VLOOKUP(AC427,CRFs!$C$3:$D$10,2,FALSE),IF(LEFT(AE427,4)*1&gt;=2022,VLOOKUP(AC427,CRFs!$C$3:$J$10,2+MATCH(AE427,CRFs!$E$2:$J$2,0),FALSE))),0)</f>
        <v>0</v>
      </c>
      <c r="AE427" s="66" t="str">
        <f t="shared" si="88"/>
        <v/>
      </c>
      <c r="AF427" s="66" t="str">
        <f t="shared" si="89"/>
        <v/>
      </c>
      <c r="AG427" s="68">
        <f t="shared" si="90"/>
        <v>0</v>
      </c>
      <c r="AH427" s="119" t="str">
        <f t="shared" si="91"/>
        <v/>
      </c>
      <c r="AI427" s="74"/>
    </row>
    <row r="428" spans="2:35" ht="16.2" hidden="1" customHeight="1" x14ac:dyDescent="0.25">
      <c r="B428" s="85" t="s">
        <v>504</v>
      </c>
      <c r="C428" s="87"/>
      <c r="D428" s="88"/>
      <c r="E428" s="87"/>
      <c r="F428" s="86" t="s">
        <v>37</v>
      </c>
      <c r="G428" s="86" t="s">
        <v>37</v>
      </c>
      <c r="H428" s="86" t="s">
        <v>37</v>
      </c>
      <c r="I428" s="66" t="str">
        <f t="shared" si="81"/>
        <v/>
      </c>
      <c r="J428" s="66" t="str">
        <f t="shared" si="82"/>
        <v/>
      </c>
      <c r="K428" s="66" t="str">
        <f t="shared" si="83"/>
        <v/>
      </c>
      <c r="L428" s="66" t="str">
        <f t="shared" si="84"/>
        <v/>
      </c>
      <c r="M428" s="66" t="str">
        <f t="shared" si="85"/>
        <v/>
      </c>
      <c r="N428" s="66" t="str">
        <f t="shared" si="86"/>
        <v>Insufficient Information</v>
      </c>
      <c r="O428" s="66" t="str">
        <f t="shared" si="87"/>
        <v>Insufficient Information</v>
      </c>
      <c r="P428" s="63" t="str">
        <f>IF(AND(J428&lt;&gt;"",J428&lt;=10),CRFs!$C$3,"")</f>
        <v/>
      </c>
      <c r="Q428" s="63" t="str">
        <f>IF(AND(J428&lt;&gt;"",J428&gt;=6,J428&lt;=15),CRFs!$C$4,"")</f>
        <v/>
      </c>
      <c r="R428" s="63" t="str">
        <f>IF(AND(J428&lt;&gt;"",J428&gt;=11,J428&lt;=20),CRFs!$C$5,"")</f>
        <v/>
      </c>
      <c r="S428" s="63" t="str">
        <f>IF(AND(J428&lt;&gt;"",J428&gt;=16,J428&lt;=25),CRFs!$C$6,"")</f>
        <v/>
      </c>
      <c r="T428" s="63" t="str">
        <f>IF(AND(J428&lt;&gt;"",J428&gt;=21),CRFs!$C$7,"")</f>
        <v/>
      </c>
      <c r="U428" s="63" t="str">
        <f>IF(AND(J428&lt;&gt;"",J428&gt;25),CRFs!$C$8,"")</f>
        <v/>
      </c>
      <c r="V428" s="63" t="str">
        <f>IF($N428="Yes",CRFs!$C$9,"")</f>
        <v/>
      </c>
      <c r="W428" s="63" t="str">
        <f>IF($O428="Yes",CRFs!$C$10,"")</f>
        <v/>
      </c>
      <c r="X428" s="63" t="s">
        <v>37</v>
      </c>
      <c r="Y428" s="63" t="str">
        <f>IFERROR(INDEX($P428:$W428,_xlfn.AGGREGATE(15,6,(COLUMN($P428:$W428)-COLUMN($P428)+1)/($P428:$W428&lt;&gt;""),COLUMNS($Y428:Y428))),"")</f>
        <v/>
      </c>
      <c r="Z428" s="63" t="str">
        <f>IFERROR(INDEX($P428:$W428,_xlfn.AGGREGATE(15,6,(COLUMN($P428:$W428)-COLUMN($P428)+1)/($P428:$W428&lt;&gt;""),COLUMNS($Y428:Z428))),"")</f>
        <v/>
      </c>
      <c r="AA428" s="63" t="str">
        <f>IFERROR(INDEX($P428:$W428,_xlfn.AGGREGATE(15,6,(COLUMN($P428:$W428)-COLUMN($P428)+1)/($P428:$W428&lt;&gt;""),COLUMNS($Y428:AA428))),"")</f>
        <v/>
      </c>
      <c r="AB428" s="63" t="str">
        <f>IFERROR(INDEX($P428:$W428,_xlfn.AGGREGATE(15,6,(COLUMN($P428:$W428)-COLUMN($P428)+1)/($P428:$W428&lt;&gt;""),COLUMNS($Y428:AB428))),"")</f>
        <v/>
      </c>
      <c r="AC428" s="86" t="s">
        <v>37</v>
      </c>
      <c r="AD428" s="67">
        <f>IFERROR(IF(LEFT(AE428,4)*1&lt;2022,VLOOKUP(AC428,CRFs!$C$3:$D$10,2,FALSE),IF(LEFT(AE428,4)*1&gt;=2022,VLOOKUP(AC428,CRFs!$C$3:$J$10,2+MATCH(AE428,CRFs!$E$2:$J$2,0),FALSE))),0)</f>
        <v>0</v>
      </c>
      <c r="AE428" s="66" t="str">
        <f t="shared" si="88"/>
        <v/>
      </c>
      <c r="AF428" s="66" t="str">
        <f t="shared" si="89"/>
        <v/>
      </c>
      <c r="AG428" s="68">
        <f t="shared" si="90"/>
        <v>0</v>
      </c>
      <c r="AH428" s="119" t="str">
        <f t="shared" si="91"/>
        <v/>
      </c>
      <c r="AI428" s="74"/>
    </row>
    <row r="429" spans="2:35" ht="16.2" hidden="1" customHeight="1" x14ac:dyDescent="0.25">
      <c r="B429" s="85" t="s">
        <v>505</v>
      </c>
      <c r="C429" s="87"/>
      <c r="D429" s="88"/>
      <c r="E429" s="87"/>
      <c r="F429" s="86" t="s">
        <v>37</v>
      </c>
      <c r="G429" s="86" t="s">
        <v>37</v>
      </c>
      <c r="H429" s="86" t="s">
        <v>37</v>
      </c>
      <c r="I429" s="66" t="str">
        <f t="shared" si="81"/>
        <v/>
      </c>
      <c r="J429" s="66" t="str">
        <f t="shared" si="82"/>
        <v/>
      </c>
      <c r="K429" s="66" t="str">
        <f t="shared" si="83"/>
        <v/>
      </c>
      <c r="L429" s="66" t="str">
        <f t="shared" si="84"/>
        <v/>
      </c>
      <c r="M429" s="66" t="str">
        <f t="shared" si="85"/>
        <v/>
      </c>
      <c r="N429" s="66" t="str">
        <f t="shared" si="86"/>
        <v>Insufficient Information</v>
      </c>
      <c r="O429" s="66" t="str">
        <f t="shared" si="87"/>
        <v>Insufficient Information</v>
      </c>
      <c r="P429" s="63" t="str">
        <f>IF(AND(J429&lt;&gt;"",J429&lt;=10),CRFs!$C$3,"")</f>
        <v/>
      </c>
      <c r="Q429" s="63" t="str">
        <f>IF(AND(J429&lt;&gt;"",J429&gt;=6,J429&lt;=15),CRFs!$C$4,"")</f>
        <v/>
      </c>
      <c r="R429" s="63" t="str">
        <f>IF(AND(J429&lt;&gt;"",J429&gt;=11,J429&lt;=20),CRFs!$C$5,"")</f>
        <v/>
      </c>
      <c r="S429" s="63" t="str">
        <f>IF(AND(J429&lt;&gt;"",J429&gt;=16,J429&lt;=25),CRFs!$C$6,"")</f>
        <v/>
      </c>
      <c r="T429" s="63" t="str">
        <f>IF(AND(J429&lt;&gt;"",J429&gt;=21),CRFs!$C$7,"")</f>
        <v/>
      </c>
      <c r="U429" s="63" t="str">
        <f>IF(AND(J429&lt;&gt;"",J429&gt;25),CRFs!$C$8,"")</f>
        <v/>
      </c>
      <c r="V429" s="63" t="str">
        <f>IF($N429="Yes",CRFs!$C$9,"")</f>
        <v/>
      </c>
      <c r="W429" s="63" t="str">
        <f>IF($O429="Yes",CRFs!$C$10,"")</f>
        <v/>
      </c>
      <c r="X429" s="63" t="s">
        <v>37</v>
      </c>
      <c r="Y429" s="63" t="str">
        <f>IFERROR(INDEX($P429:$W429,_xlfn.AGGREGATE(15,6,(COLUMN($P429:$W429)-COLUMN($P429)+1)/($P429:$W429&lt;&gt;""),COLUMNS($Y429:Y429))),"")</f>
        <v/>
      </c>
      <c r="Z429" s="63" t="str">
        <f>IFERROR(INDEX($P429:$W429,_xlfn.AGGREGATE(15,6,(COLUMN($P429:$W429)-COLUMN($P429)+1)/($P429:$W429&lt;&gt;""),COLUMNS($Y429:Z429))),"")</f>
        <v/>
      </c>
      <c r="AA429" s="63" t="str">
        <f>IFERROR(INDEX($P429:$W429,_xlfn.AGGREGATE(15,6,(COLUMN($P429:$W429)-COLUMN($P429)+1)/($P429:$W429&lt;&gt;""),COLUMNS($Y429:AA429))),"")</f>
        <v/>
      </c>
      <c r="AB429" s="63" t="str">
        <f>IFERROR(INDEX($P429:$W429,_xlfn.AGGREGATE(15,6,(COLUMN($P429:$W429)-COLUMN($P429)+1)/($P429:$W429&lt;&gt;""),COLUMNS($Y429:AB429))),"")</f>
        <v/>
      </c>
      <c r="AC429" s="86" t="s">
        <v>37</v>
      </c>
      <c r="AD429" s="67">
        <f>IFERROR(IF(LEFT(AE429,4)*1&lt;2022,VLOOKUP(AC429,CRFs!$C$3:$D$10,2,FALSE),IF(LEFT(AE429,4)*1&gt;=2022,VLOOKUP(AC429,CRFs!$C$3:$J$10,2+MATCH(AE429,CRFs!$E$2:$J$2,0),FALSE))),0)</f>
        <v>0</v>
      </c>
      <c r="AE429" s="66" t="str">
        <f t="shared" si="88"/>
        <v/>
      </c>
      <c r="AF429" s="66" t="str">
        <f t="shared" si="89"/>
        <v/>
      </c>
      <c r="AG429" s="68">
        <f t="shared" si="90"/>
        <v>0</v>
      </c>
      <c r="AH429" s="119" t="str">
        <f t="shared" si="91"/>
        <v/>
      </c>
      <c r="AI429" s="74"/>
    </row>
    <row r="430" spans="2:35" ht="16.2" hidden="1" customHeight="1" x14ac:dyDescent="0.25">
      <c r="B430" s="85" t="s">
        <v>506</v>
      </c>
      <c r="C430" s="87"/>
      <c r="D430" s="88"/>
      <c r="E430" s="87"/>
      <c r="F430" s="86" t="s">
        <v>37</v>
      </c>
      <c r="G430" s="86" t="s">
        <v>37</v>
      </c>
      <c r="H430" s="86" t="s">
        <v>37</v>
      </c>
      <c r="I430" s="66" t="str">
        <f t="shared" si="81"/>
        <v/>
      </c>
      <c r="J430" s="66" t="str">
        <f t="shared" si="82"/>
        <v/>
      </c>
      <c r="K430" s="66" t="str">
        <f t="shared" si="83"/>
        <v/>
      </c>
      <c r="L430" s="66" t="str">
        <f t="shared" si="84"/>
        <v/>
      </c>
      <c r="M430" s="66" t="str">
        <f t="shared" si="85"/>
        <v/>
      </c>
      <c r="N430" s="66" t="str">
        <f t="shared" si="86"/>
        <v>Insufficient Information</v>
      </c>
      <c r="O430" s="66" t="str">
        <f t="shared" si="87"/>
        <v>Insufficient Information</v>
      </c>
      <c r="P430" s="63" t="str">
        <f>IF(AND(J430&lt;&gt;"",J430&lt;=10),CRFs!$C$3,"")</f>
        <v/>
      </c>
      <c r="Q430" s="63" t="str">
        <f>IF(AND(J430&lt;&gt;"",J430&gt;=6,J430&lt;=15),CRFs!$C$4,"")</f>
        <v/>
      </c>
      <c r="R430" s="63" t="str">
        <f>IF(AND(J430&lt;&gt;"",J430&gt;=11,J430&lt;=20),CRFs!$C$5,"")</f>
        <v/>
      </c>
      <c r="S430" s="63" t="str">
        <f>IF(AND(J430&lt;&gt;"",J430&gt;=16,J430&lt;=25),CRFs!$C$6,"")</f>
        <v/>
      </c>
      <c r="T430" s="63" t="str">
        <f>IF(AND(J430&lt;&gt;"",J430&gt;=21),CRFs!$C$7,"")</f>
        <v/>
      </c>
      <c r="U430" s="63" t="str">
        <f>IF(AND(J430&lt;&gt;"",J430&gt;25),CRFs!$C$8,"")</f>
        <v/>
      </c>
      <c r="V430" s="63" t="str">
        <f>IF($N430="Yes",CRFs!$C$9,"")</f>
        <v/>
      </c>
      <c r="W430" s="63" t="str">
        <f>IF($O430="Yes",CRFs!$C$10,"")</f>
        <v/>
      </c>
      <c r="X430" s="63" t="s">
        <v>37</v>
      </c>
      <c r="Y430" s="63" t="str">
        <f>IFERROR(INDEX($P430:$W430,_xlfn.AGGREGATE(15,6,(COLUMN($P430:$W430)-COLUMN($P430)+1)/($P430:$W430&lt;&gt;""),COLUMNS($Y430:Y430))),"")</f>
        <v/>
      </c>
      <c r="Z430" s="63" t="str">
        <f>IFERROR(INDEX($P430:$W430,_xlfn.AGGREGATE(15,6,(COLUMN($P430:$W430)-COLUMN($P430)+1)/($P430:$W430&lt;&gt;""),COLUMNS($Y430:Z430))),"")</f>
        <v/>
      </c>
      <c r="AA430" s="63" t="str">
        <f>IFERROR(INDEX($P430:$W430,_xlfn.AGGREGATE(15,6,(COLUMN($P430:$W430)-COLUMN($P430)+1)/($P430:$W430&lt;&gt;""),COLUMNS($Y430:AA430))),"")</f>
        <v/>
      </c>
      <c r="AB430" s="63" t="str">
        <f>IFERROR(INDEX($P430:$W430,_xlfn.AGGREGATE(15,6,(COLUMN($P430:$W430)-COLUMN($P430)+1)/($P430:$W430&lt;&gt;""),COLUMNS($Y430:AB430))),"")</f>
        <v/>
      </c>
      <c r="AC430" s="86" t="s">
        <v>37</v>
      </c>
      <c r="AD430" s="67">
        <f>IFERROR(IF(LEFT(AE430,4)*1&lt;2022,VLOOKUP(AC430,CRFs!$C$3:$D$10,2,FALSE),IF(LEFT(AE430,4)*1&gt;=2022,VLOOKUP(AC430,CRFs!$C$3:$J$10,2+MATCH(AE430,CRFs!$E$2:$J$2,0),FALSE))),0)</f>
        <v>0</v>
      </c>
      <c r="AE430" s="66" t="str">
        <f t="shared" si="88"/>
        <v/>
      </c>
      <c r="AF430" s="66" t="str">
        <f t="shared" si="89"/>
        <v/>
      </c>
      <c r="AG430" s="68">
        <f t="shared" si="90"/>
        <v>0</v>
      </c>
      <c r="AH430" s="119" t="str">
        <f t="shared" si="91"/>
        <v/>
      </c>
      <c r="AI430" s="74"/>
    </row>
    <row r="431" spans="2:35" ht="16.2" hidden="1" customHeight="1" x14ac:dyDescent="0.25">
      <c r="B431" s="85" t="s">
        <v>507</v>
      </c>
      <c r="C431" s="87"/>
      <c r="D431" s="88"/>
      <c r="E431" s="87"/>
      <c r="F431" s="86" t="s">
        <v>37</v>
      </c>
      <c r="G431" s="86" t="s">
        <v>37</v>
      </c>
      <c r="H431" s="86" t="s">
        <v>37</v>
      </c>
      <c r="I431" s="66" t="str">
        <f t="shared" si="81"/>
        <v/>
      </c>
      <c r="J431" s="66" t="str">
        <f t="shared" si="82"/>
        <v/>
      </c>
      <c r="K431" s="66" t="str">
        <f t="shared" si="83"/>
        <v/>
      </c>
      <c r="L431" s="66" t="str">
        <f t="shared" si="84"/>
        <v/>
      </c>
      <c r="M431" s="66" t="str">
        <f t="shared" si="85"/>
        <v/>
      </c>
      <c r="N431" s="66" t="str">
        <f t="shared" si="86"/>
        <v>Insufficient Information</v>
      </c>
      <c r="O431" s="66" t="str">
        <f t="shared" si="87"/>
        <v>Insufficient Information</v>
      </c>
      <c r="P431" s="63" t="str">
        <f>IF(AND(J431&lt;&gt;"",J431&lt;=10),CRFs!$C$3,"")</f>
        <v/>
      </c>
      <c r="Q431" s="63" t="str">
        <f>IF(AND(J431&lt;&gt;"",J431&gt;=6,J431&lt;=15),CRFs!$C$4,"")</f>
        <v/>
      </c>
      <c r="R431" s="63" t="str">
        <f>IF(AND(J431&lt;&gt;"",J431&gt;=11,J431&lt;=20),CRFs!$C$5,"")</f>
        <v/>
      </c>
      <c r="S431" s="63" t="str">
        <f>IF(AND(J431&lt;&gt;"",J431&gt;=16,J431&lt;=25),CRFs!$C$6,"")</f>
        <v/>
      </c>
      <c r="T431" s="63" t="str">
        <f>IF(AND(J431&lt;&gt;"",J431&gt;=21),CRFs!$C$7,"")</f>
        <v/>
      </c>
      <c r="U431" s="63" t="str">
        <f>IF(AND(J431&lt;&gt;"",J431&gt;25),CRFs!$C$8,"")</f>
        <v/>
      </c>
      <c r="V431" s="63" t="str">
        <f>IF($N431="Yes",CRFs!$C$9,"")</f>
        <v/>
      </c>
      <c r="W431" s="63" t="str">
        <f>IF($O431="Yes",CRFs!$C$10,"")</f>
        <v/>
      </c>
      <c r="X431" s="63" t="s">
        <v>37</v>
      </c>
      <c r="Y431" s="63" t="str">
        <f>IFERROR(INDEX($P431:$W431,_xlfn.AGGREGATE(15,6,(COLUMN($P431:$W431)-COLUMN($P431)+1)/($P431:$W431&lt;&gt;""),COLUMNS($Y431:Y431))),"")</f>
        <v/>
      </c>
      <c r="Z431" s="63" t="str">
        <f>IFERROR(INDEX($P431:$W431,_xlfn.AGGREGATE(15,6,(COLUMN($P431:$W431)-COLUMN($P431)+1)/($P431:$W431&lt;&gt;""),COLUMNS($Y431:Z431))),"")</f>
        <v/>
      </c>
      <c r="AA431" s="63" t="str">
        <f>IFERROR(INDEX($P431:$W431,_xlfn.AGGREGATE(15,6,(COLUMN($P431:$W431)-COLUMN($P431)+1)/($P431:$W431&lt;&gt;""),COLUMNS($Y431:AA431))),"")</f>
        <v/>
      </c>
      <c r="AB431" s="63" t="str">
        <f>IFERROR(INDEX($P431:$W431,_xlfn.AGGREGATE(15,6,(COLUMN($P431:$W431)-COLUMN($P431)+1)/($P431:$W431&lt;&gt;""),COLUMNS($Y431:AB431))),"")</f>
        <v/>
      </c>
      <c r="AC431" s="86" t="s">
        <v>37</v>
      </c>
      <c r="AD431" s="67">
        <f>IFERROR(IF(LEFT(AE431,4)*1&lt;2022,VLOOKUP(AC431,CRFs!$C$3:$D$10,2,FALSE),IF(LEFT(AE431,4)*1&gt;=2022,VLOOKUP(AC431,CRFs!$C$3:$J$10,2+MATCH(AE431,CRFs!$E$2:$J$2,0),FALSE))),0)</f>
        <v>0</v>
      </c>
      <c r="AE431" s="66" t="str">
        <f t="shared" si="88"/>
        <v/>
      </c>
      <c r="AF431" s="66" t="str">
        <f t="shared" si="89"/>
        <v/>
      </c>
      <c r="AG431" s="68">
        <f t="shared" si="90"/>
        <v>0</v>
      </c>
      <c r="AH431" s="119" t="str">
        <f t="shared" si="91"/>
        <v/>
      </c>
      <c r="AI431" s="74"/>
    </row>
    <row r="432" spans="2:35" ht="16.2" hidden="1" customHeight="1" x14ac:dyDescent="0.25">
      <c r="B432" s="85" t="s">
        <v>508</v>
      </c>
      <c r="C432" s="87"/>
      <c r="D432" s="88"/>
      <c r="E432" s="87"/>
      <c r="F432" s="86" t="s">
        <v>37</v>
      </c>
      <c r="G432" s="86" t="s">
        <v>37</v>
      </c>
      <c r="H432" s="86" t="s">
        <v>37</v>
      </c>
      <c r="I432" s="66" t="str">
        <f t="shared" si="81"/>
        <v/>
      </c>
      <c r="J432" s="66" t="str">
        <f t="shared" si="82"/>
        <v/>
      </c>
      <c r="K432" s="66" t="str">
        <f t="shared" si="83"/>
        <v/>
      </c>
      <c r="L432" s="66" t="str">
        <f t="shared" si="84"/>
        <v/>
      </c>
      <c r="M432" s="66" t="str">
        <f t="shared" si="85"/>
        <v/>
      </c>
      <c r="N432" s="66" t="str">
        <f t="shared" si="86"/>
        <v>Insufficient Information</v>
      </c>
      <c r="O432" s="66" t="str">
        <f t="shared" si="87"/>
        <v>Insufficient Information</v>
      </c>
      <c r="P432" s="63" t="str">
        <f>IF(AND(J432&lt;&gt;"",J432&lt;=10),CRFs!$C$3,"")</f>
        <v/>
      </c>
      <c r="Q432" s="63" t="str">
        <f>IF(AND(J432&lt;&gt;"",J432&gt;=6,J432&lt;=15),CRFs!$C$4,"")</f>
        <v/>
      </c>
      <c r="R432" s="63" t="str">
        <f>IF(AND(J432&lt;&gt;"",J432&gt;=11,J432&lt;=20),CRFs!$C$5,"")</f>
        <v/>
      </c>
      <c r="S432" s="63" t="str">
        <f>IF(AND(J432&lt;&gt;"",J432&gt;=16,J432&lt;=25),CRFs!$C$6,"")</f>
        <v/>
      </c>
      <c r="T432" s="63" t="str">
        <f>IF(AND(J432&lt;&gt;"",J432&gt;=21),CRFs!$C$7,"")</f>
        <v/>
      </c>
      <c r="U432" s="63" t="str">
        <f>IF(AND(J432&lt;&gt;"",J432&gt;25),CRFs!$C$8,"")</f>
        <v/>
      </c>
      <c r="V432" s="63" t="str">
        <f>IF($N432="Yes",CRFs!$C$9,"")</f>
        <v/>
      </c>
      <c r="W432" s="63" t="str">
        <f>IF($O432="Yes",CRFs!$C$10,"")</f>
        <v/>
      </c>
      <c r="X432" s="63" t="s">
        <v>37</v>
      </c>
      <c r="Y432" s="63" t="str">
        <f>IFERROR(INDEX($P432:$W432,_xlfn.AGGREGATE(15,6,(COLUMN($P432:$W432)-COLUMN($P432)+1)/($P432:$W432&lt;&gt;""),COLUMNS($Y432:Y432))),"")</f>
        <v/>
      </c>
      <c r="Z432" s="63" t="str">
        <f>IFERROR(INDEX($P432:$W432,_xlfn.AGGREGATE(15,6,(COLUMN($P432:$W432)-COLUMN($P432)+1)/($P432:$W432&lt;&gt;""),COLUMNS($Y432:Z432))),"")</f>
        <v/>
      </c>
      <c r="AA432" s="63" t="str">
        <f>IFERROR(INDEX($P432:$W432,_xlfn.AGGREGATE(15,6,(COLUMN($P432:$W432)-COLUMN($P432)+1)/($P432:$W432&lt;&gt;""),COLUMNS($Y432:AA432))),"")</f>
        <v/>
      </c>
      <c r="AB432" s="63" t="str">
        <f>IFERROR(INDEX($P432:$W432,_xlfn.AGGREGATE(15,6,(COLUMN($P432:$W432)-COLUMN($P432)+1)/($P432:$W432&lt;&gt;""),COLUMNS($Y432:AB432))),"")</f>
        <v/>
      </c>
      <c r="AC432" s="86" t="s">
        <v>37</v>
      </c>
      <c r="AD432" s="67">
        <f>IFERROR(IF(LEFT(AE432,4)*1&lt;2022,VLOOKUP(AC432,CRFs!$C$3:$D$10,2,FALSE),IF(LEFT(AE432,4)*1&gt;=2022,VLOOKUP(AC432,CRFs!$C$3:$J$10,2+MATCH(AE432,CRFs!$E$2:$J$2,0),FALSE))),0)</f>
        <v>0</v>
      </c>
      <c r="AE432" s="66" t="str">
        <f t="shared" si="88"/>
        <v/>
      </c>
      <c r="AF432" s="66" t="str">
        <f t="shared" si="89"/>
        <v/>
      </c>
      <c r="AG432" s="68">
        <f t="shared" si="90"/>
        <v>0</v>
      </c>
      <c r="AH432" s="119" t="str">
        <f t="shared" si="91"/>
        <v/>
      </c>
      <c r="AI432" s="74"/>
    </row>
    <row r="433" spans="2:35" ht="16.2" hidden="1" customHeight="1" x14ac:dyDescent="0.25">
      <c r="B433" s="85" t="s">
        <v>509</v>
      </c>
      <c r="C433" s="87"/>
      <c r="D433" s="88"/>
      <c r="E433" s="87"/>
      <c r="F433" s="86" t="s">
        <v>37</v>
      </c>
      <c r="G433" s="86" t="s">
        <v>37</v>
      </c>
      <c r="H433" s="86" t="s">
        <v>37</v>
      </c>
      <c r="I433" s="66" t="str">
        <f t="shared" si="81"/>
        <v/>
      </c>
      <c r="J433" s="66" t="str">
        <f t="shared" si="82"/>
        <v/>
      </c>
      <c r="K433" s="66" t="str">
        <f t="shared" si="83"/>
        <v/>
      </c>
      <c r="L433" s="66" t="str">
        <f t="shared" si="84"/>
        <v/>
      </c>
      <c r="M433" s="66" t="str">
        <f t="shared" si="85"/>
        <v/>
      </c>
      <c r="N433" s="66" t="str">
        <f t="shared" si="86"/>
        <v>Insufficient Information</v>
      </c>
      <c r="O433" s="66" t="str">
        <f t="shared" si="87"/>
        <v>Insufficient Information</v>
      </c>
      <c r="P433" s="63" t="str">
        <f>IF(AND(J433&lt;&gt;"",J433&lt;=10),CRFs!$C$3,"")</f>
        <v/>
      </c>
      <c r="Q433" s="63" t="str">
        <f>IF(AND(J433&lt;&gt;"",J433&gt;=6,J433&lt;=15),CRFs!$C$4,"")</f>
        <v/>
      </c>
      <c r="R433" s="63" t="str">
        <f>IF(AND(J433&lt;&gt;"",J433&gt;=11,J433&lt;=20),CRFs!$C$5,"")</f>
        <v/>
      </c>
      <c r="S433" s="63" t="str">
        <f>IF(AND(J433&lt;&gt;"",J433&gt;=16,J433&lt;=25),CRFs!$C$6,"")</f>
        <v/>
      </c>
      <c r="T433" s="63" t="str">
        <f>IF(AND(J433&lt;&gt;"",J433&gt;=21),CRFs!$C$7,"")</f>
        <v/>
      </c>
      <c r="U433" s="63" t="str">
        <f>IF(AND(J433&lt;&gt;"",J433&gt;25),CRFs!$C$8,"")</f>
        <v/>
      </c>
      <c r="V433" s="63" t="str">
        <f>IF($N433="Yes",CRFs!$C$9,"")</f>
        <v/>
      </c>
      <c r="W433" s="63" t="str">
        <f>IF($O433="Yes",CRFs!$C$10,"")</f>
        <v/>
      </c>
      <c r="X433" s="63" t="s">
        <v>37</v>
      </c>
      <c r="Y433" s="63" t="str">
        <f>IFERROR(INDEX($P433:$W433,_xlfn.AGGREGATE(15,6,(COLUMN($P433:$W433)-COLUMN($P433)+1)/($P433:$W433&lt;&gt;""),COLUMNS($Y433:Y433))),"")</f>
        <v/>
      </c>
      <c r="Z433" s="63" t="str">
        <f>IFERROR(INDEX($P433:$W433,_xlfn.AGGREGATE(15,6,(COLUMN($P433:$W433)-COLUMN($P433)+1)/($P433:$W433&lt;&gt;""),COLUMNS($Y433:Z433))),"")</f>
        <v/>
      </c>
      <c r="AA433" s="63" t="str">
        <f>IFERROR(INDEX($P433:$W433,_xlfn.AGGREGATE(15,6,(COLUMN($P433:$W433)-COLUMN($P433)+1)/($P433:$W433&lt;&gt;""),COLUMNS($Y433:AA433))),"")</f>
        <v/>
      </c>
      <c r="AB433" s="63" t="str">
        <f>IFERROR(INDEX($P433:$W433,_xlfn.AGGREGATE(15,6,(COLUMN($P433:$W433)-COLUMN($P433)+1)/($P433:$W433&lt;&gt;""),COLUMNS($Y433:AB433))),"")</f>
        <v/>
      </c>
      <c r="AC433" s="86" t="s">
        <v>37</v>
      </c>
      <c r="AD433" s="67">
        <f>IFERROR(IF(LEFT(AE433,4)*1&lt;2022,VLOOKUP(AC433,CRFs!$C$3:$D$10,2,FALSE),IF(LEFT(AE433,4)*1&gt;=2022,VLOOKUP(AC433,CRFs!$C$3:$J$10,2+MATCH(AE433,CRFs!$E$2:$J$2,0),FALSE))),0)</f>
        <v>0</v>
      </c>
      <c r="AE433" s="66" t="str">
        <f t="shared" si="88"/>
        <v/>
      </c>
      <c r="AF433" s="66" t="str">
        <f t="shared" si="89"/>
        <v/>
      </c>
      <c r="AG433" s="68">
        <f t="shared" si="90"/>
        <v>0</v>
      </c>
      <c r="AH433" s="119" t="str">
        <f t="shared" si="91"/>
        <v/>
      </c>
      <c r="AI433" s="74"/>
    </row>
    <row r="434" spans="2:35" ht="16.2" hidden="1" customHeight="1" x14ac:dyDescent="0.25">
      <c r="B434" s="85" t="s">
        <v>510</v>
      </c>
      <c r="C434" s="87"/>
      <c r="D434" s="88"/>
      <c r="E434" s="87"/>
      <c r="F434" s="86" t="s">
        <v>37</v>
      </c>
      <c r="G434" s="86" t="s">
        <v>37</v>
      </c>
      <c r="H434" s="86" t="s">
        <v>37</v>
      </c>
      <c r="I434" s="66" t="str">
        <f t="shared" si="81"/>
        <v/>
      </c>
      <c r="J434" s="66" t="str">
        <f t="shared" si="82"/>
        <v/>
      </c>
      <c r="K434" s="66" t="str">
        <f t="shared" si="83"/>
        <v/>
      </c>
      <c r="L434" s="66" t="str">
        <f t="shared" si="84"/>
        <v/>
      </c>
      <c r="M434" s="66" t="str">
        <f t="shared" si="85"/>
        <v/>
      </c>
      <c r="N434" s="66" t="str">
        <f t="shared" si="86"/>
        <v>Insufficient Information</v>
      </c>
      <c r="O434" s="66" t="str">
        <f t="shared" si="87"/>
        <v>Insufficient Information</v>
      </c>
      <c r="P434" s="63" t="str">
        <f>IF(AND(J434&lt;&gt;"",J434&lt;=10),CRFs!$C$3,"")</f>
        <v/>
      </c>
      <c r="Q434" s="63" t="str">
        <f>IF(AND(J434&lt;&gt;"",J434&gt;=6,J434&lt;=15),CRFs!$C$4,"")</f>
        <v/>
      </c>
      <c r="R434" s="63" t="str">
        <f>IF(AND(J434&lt;&gt;"",J434&gt;=11,J434&lt;=20),CRFs!$C$5,"")</f>
        <v/>
      </c>
      <c r="S434" s="63" t="str">
        <f>IF(AND(J434&lt;&gt;"",J434&gt;=16,J434&lt;=25),CRFs!$C$6,"")</f>
        <v/>
      </c>
      <c r="T434" s="63" t="str">
        <f>IF(AND(J434&lt;&gt;"",J434&gt;=21),CRFs!$C$7,"")</f>
        <v/>
      </c>
      <c r="U434" s="63" t="str">
        <f>IF(AND(J434&lt;&gt;"",J434&gt;25),CRFs!$C$8,"")</f>
        <v/>
      </c>
      <c r="V434" s="63" t="str">
        <f>IF($N434="Yes",CRFs!$C$9,"")</f>
        <v/>
      </c>
      <c r="W434" s="63" t="str">
        <f>IF($O434="Yes",CRFs!$C$10,"")</f>
        <v/>
      </c>
      <c r="X434" s="63" t="s">
        <v>37</v>
      </c>
      <c r="Y434" s="63" t="str">
        <f>IFERROR(INDEX($P434:$W434,_xlfn.AGGREGATE(15,6,(COLUMN($P434:$W434)-COLUMN($P434)+1)/($P434:$W434&lt;&gt;""),COLUMNS($Y434:Y434))),"")</f>
        <v/>
      </c>
      <c r="Z434" s="63" t="str">
        <f>IFERROR(INDEX($P434:$W434,_xlfn.AGGREGATE(15,6,(COLUMN($P434:$W434)-COLUMN($P434)+1)/($P434:$W434&lt;&gt;""),COLUMNS($Y434:Z434))),"")</f>
        <v/>
      </c>
      <c r="AA434" s="63" t="str">
        <f>IFERROR(INDEX($P434:$W434,_xlfn.AGGREGATE(15,6,(COLUMN($P434:$W434)-COLUMN($P434)+1)/($P434:$W434&lt;&gt;""),COLUMNS($Y434:AA434))),"")</f>
        <v/>
      </c>
      <c r="AB434" s="63" t="str">
        <f>IFERROR(INDEX($P434:$W434,_xlfn.AGGREGATE(15,6,(COLUMN($P434:$W434)-COLUMN($P434)+1)/($P434:$W434&lt;&gt;""),COLUMNS($Y434:AB434))),"")</f>
        <v/>
      </c>
      <c r="AC434" s="86" t="s">
        <v>37</v>
      </c>
      <c r="AD434" s="67">
        <f>IFERROR(IF(LEFT(AE434,4)*1&lt;2022,VLOOKUP(AC434,CRFs!$C$3:$D$10,2,FALSE),IF(LEFT(AE434,4)*1&gt;=2022,VLOOKUP(AC434,CRFs!$C$3:$J$10,2+MATCH(AE434,CRFs!$E$2:$J$2,0),FALSE))),0)</f>
        <v>0</v>
      </c>
      <c r="AE434" s="66" t="str">
        <f t="shared" si="88"/>
        <v/>
      </c>
      <c r="AF434" s="66" t="str">
        <f t="shared" si="89"/>
        <v/>
      </c>
      <c r="AG434" s="68">
        <f t="shared" si="90"/>
        <v>0</v>
      </c>
      <c r="AH434" s="119" t="str">
        <f t="shared" si="91"/>
        <v/>
      </c>
      <c r="AI434" s="74"/>
    </row>
    <row r="435" spans="2:35" ht="16.2" hidden="1" customHeight="1" x14ac:dyDescent="0.25">
      <c r="B435" s="85" t="s">
        <v>511</v>
      </c>
      <c r="C435" s="87"/>
      <c r="D435" s="88"/>
      <c r="E435" s="87"/>
      <c r="F435" s="86" t="s">
        <v>37</v>
      </c>
      <c r="G435" s="86" t="s">
        <v>37</v>
      </c>
      <c r="H435" s="86" t="s">
        <v>37</v>
      </c>
      <c r="I435" s="66" t="str">
        <f t="shared" si="81"/>
        <v/>
      </c>
      <c r="J435" s="66" t="str">
        <f t="shared" si="82"/>
        <v/>
      </c>
      <c r="K435" s="66" t="str">
        <f t="shared" si="83"/>
        <v/>
      </c>
      <c r="L435" s="66" t="str">
        <f t="shared" si="84"/>
        <v/>
      </c>
      <c r="M435" s="66" t="str">
        <f t="shared" si="85"/>
        <v/>
      </c>
      <c r="N435" s="66" t="str">
        <f t="shared" si="86"/>
        <v>Insufficient Information</v>
      </c>
      <c r="O435" s="66" t="str">
        <f t="shared" si="87"/>
        <v>Insufficient Information</v>
      </c>
      <c r="P435" s="63" t="str">
        <f>IF(AND(J435&lt;&gt;"",J435&lt;=10),CRFs!$C$3,"")</f>
        <v/>
      </c>
      <c r="Q435" s="63" t="str">
        <f>IF(AND(J435&lt;&gt;"",J435&gt;=6,J435&lt;=15),CRFs!$C$4,"")</f>
        <v/>
      </c>
      <c r="R435" s="63" t="str">
        <f>IF(AND(J435&lt;&gt;"",J435&gt;=11,J435&lt;=20),CRFs!$C$5,"")</f>
        <v/>
      </c>
      <c r="S435" s="63" t="str">
        <f>IF(AND(J435&lt;&gt;"",J435&gt;=16,J435&lt;=25),CRFs!$C$6,"")</f>
        <v/>
      </c>
      <c r="T435" s="63" t="str">
        <f>IF(AND(J435&lt;&gt;"",J435&gt;=21),CRFs!$C$7,"")</f>
        <v/>
      </c>
      <c r="U435" s="63" t="str">
        <f>IF(AND(J435&lt;&gt;"",J435&gt;25),CRFs!$C$8,"")</f>
        <v/>
      </c>
      <c r="V435" s="63" t="str">
        <f>IF($N435="Yes",CRFs!$C$9,"")</f>
        <v/>
      </c>
      <c r="W435" s="63" t="str">
        <f>IF($O435="Yes",CRFs!$C$10,"")</f>
        <v/>
      </c>
      <c r="X435" s="63" t="s">
        <v>37</v>
      </c>
      <c r="Y435" s="63" t="str">
        <f>IFERROR(INDEX($P435:$W435,_xlfn.AGGREGATE(15,6,(COLUMN($P435:$W435)-COLUMN($P435)+1)/($P435:$W435&lt;&gt;""),COLUMNS($Y435:Y435))),"")</f>
        <v/>
      </c>
      <c r="Z435" s="63" t="str">
        <f>IFERROR(INDEX($P435:$W435,_xlfn.AGGREGATE(15,6,(COLUMN($P435:$W435)-COLUMN($P435)+1)/($P435:$W435&lt;&gt;""),COLUMNS($Y435:Z435))),"")</f>
        <v/>
      </c>
      <c r="AA435" s="63" t="str">
        <f>IFERROR(INDEX($P435:$W435,_xlfn.AGGREGATE(15,6,(COLUMN($P435:$W435)-COLUMN($P435)+1)/($P435:$W435&lt;&gt;""),COLUMNS($Y435:AA435))),"")</f>
        <v/>
      </c>
      <c r="AB435" s="63" t="str">
        <f>IFERROR(INDEX($P435:$W435,_xlfn.AGGREGATE(15,6,(COLUMN($P435:$W435)-COLUMN($P435)+1)/($P435:$W435&lt;&gt;""),COLUMNS($Y435:AB435))),"")</f>
        <v/>
      </c>
      <c r="AC435" s="86" t="s">
        <v>37</v>
      </c>
      <c r="AD435" s="67">
        <f>IFERROR(IF(LEFT(AE435,4)*1&lt;2022,VLOOKUP(AC435,CRFs!$C$3:$D$10,2,FALSE),IF(LEFT(AE435,4)*1&gt;=2022,VLOOKUP(AC435,CRFs!$C$3:$J$10,2+MATCH(AE435,CRFs!$E$2:$J$2,0),FALSE))),0)</f>
        <v>0</v>
      </c>
      <c r="AE435" s="66" t="str">
        <f t="shared" si="88"/>
        <v/>
      </c>
      <c r="AF435" s="66" t="str">
        <f t="shared" si="89"/>
        <v/>
      </c>
      <c r="AG435" s="68">
        <f t="shared" si="90"/>
        <v>0</v>
      </c>
      <c r="AH435" s="119" t="str">
        <f t="shared" si="91"/>
        <v/>
      </c>
      <c r="AI435" s="74"/>
    </row>
    <row r="436" spans="2:35" ht="16.2" hidden="1" customHeight="1" x14ac:dyDescent="0.25">
      <c r="B436" s="85" t="s">
        <v>512</v>
      </c>
      <c r="C436" s="87"/>
      <c r="D436" s="88"/>
      <c r="E436" s="87"/>
      <c r="F436" s="86" t="s">
        <v>37</v>
      </c>
      <c r="G436" s="86" t="s">
        <v>37</v>
      </c>
      <c r="H436" s="86" t="s">
        <v>37</v>
      </c>
      <c r="I436" s="66" t="str">
        <f t="shared" si="81"/>
        <v/>
      </c>
      <c r="J436" s="66" t="str">
        <f t="shared" si="82"/>
        <v/>
      </c>
      <c r="K436" s="66" t="str">
        <f t="shared" si="83"/>
        <v/>
      </c>
      <c r="L436" s="66" t="str">
        <f t="shared" si="84"/>
        <v/>
      </c>
      <c r="M436" s="66" t="str">
        <f t="shared" si="85"/>
        <v/>
      </c>
      <c r="N436" s="66" t="str">
        <f t="shared" si="86"/>
        <v>Insufficient Information</v>
      </c>
      <c r="O436" s="66" t="str">
        <f t="shared" si="87"/>
        <v>Insufficient Information</v>
      </c>
      <c r="P436" s="63" t="str">
        <f>IF(AND(J436&lt;&gt;"",J436&lt;=10),CRFs!$C$3,"")</f>
        <v/>
      </c>
      <c r="Q436" s="63" t="str">
        <f>IF(AND(J436&lt;&gt;"",J436&gt;=6,J436&lt;=15),CRFs!$C$4,"")</f>
        <v/>
      </c>
      <c r="R436" s="63" t="str">
        <f>IF(AND(J436&lt;&gt;"",J436&gt;=11,J436&lt;=20),CRFs!$C$5,"")</f>
        <v/>
      </c>
      <c r="S436" s="63" t="str">
        <f>IF(AND(J436&lt;&gt;"",J436&gt;=16,J436&lt;=25),CRFs!$C$6,"")</f>
        <v/>
      </c>
      <c r="T436" s="63" t="str">
        <f>IF(AND(J436&lt;&gt;"",J436&gt;=21),CRFs!$C$7,"")</f>
        <v/>
      </c>
      <c r="U436" s="63" t="str">
        <f>IF(AND(J436&lt;&gt;"",J436&gt;25),CRFs!$C$8,"")</f>
        <v/>
      </c>
      <c r="V436" s="63" t="str">
        <f>IF($N436="Yes",CRFs!$C$9,"")</f>
        <v/>
      </c>
      <c r="W436" s="63" t="str">
        <f>IF($O436="Yes",CRFs!$C$10,"")</f>
        <v/>
      </c>
      <c r="X436" s="63" t="s">
        <v>37</v>
      </c>
      <c r="Y436" s="63" t="str">
        <f>IFERROR(INDEX($P436:$W436,_xlfn.AGGREGATE(15,6,(COLUMN($P436:$W436)-COLUMN($P436)+1)/($P436:$W436&lt;&gt;""),COLUMNS($Y436:Y436))),"")</f>
        <v/>
      </c>
      <c r="Z436" s="63" t="str">
        <f>IFERROR(INDEX($P436:$W436,_xlfn.AGGREGATE(15,6,(COLUMN($P436:$W436)-COLUMN($P436)+1)/($P436:$W436&lt;&gt;""),COLUMNS($Y436:Z436))),"")</f>
        <v/>
      </c>
      <c r="AA436" s="63" t="str">
        <f>IFERROR(INDEX($P436:$W436,_xlfn.AGGREGATE(15,6,(COLUMN($P436:$W436)-COLUMN($P436)+1)/($P436:$W436&lt;&gt;""),COLUMNS($Y436:AA436))),"")</f>
        <v/>
      </c>
      <c r="AB436" s="63" t="str">
        <f>IFERROR(INDEX($P436:$W436,_xlfn.AGGREGATE(15,6,(COLUMN($P436:$W436)-COLUMN($P436)+1)/($P436:$W436&lt;&gt;""),COLUMNS($Y436:AB436))),"")</f>
        <v/>
      </c>
      <c r="AC436" s="86" t="s">
        <v>37</v>
      </c>
      <c r="AD436" s="67">
        <f>IFERROR(IF(LEFT(AE436,4)*1&lt;2022,VLOOKUP(AC436,CRFs!$C$3:$D$10,2,FALSE),IF(LEFT(AE436,4)*1&gt;=2022,VLOOKUP(AC436,CRFs!$C$3:$J$10,2+MATCH(AE436,CRFs!$E$2:$J$2,0),FALSE))),0)</f>
        <v>0</v>
      </c>
      <c r="AE436" s="66" t="str">
        <f t="shared" si="88"/>
        <v/>
      </c>
      <c r="AF436" s="66" t="str">
        <f t="shared" si="89"/>
        <v/>
      </c>
      <c r="AG436" s="68">
        <f t="shared" si="90"/>
        <v>0</v>
      </c>
      <c r="AH436" s="119" t="str">
        <f t="shared" si="91"/>
        <v/>
      </c>
      <c r="AI436" s="74"/>
    </row>
    <row r="437" spans="2:35" ht="16.2" hidden="1" customHeight="1" x14ac:dyDescent="0.25">
      <c r="B437" s="85" t="s">
        <v>513</v>
      </c>
      <c r="C437" s="87"/>
      <c r="D437" s="88"/>
      <c r="E437" s="87"/>
      <c r="F437" s="86" t="s">
        <v>37</v>
      </c>
      <c r="G437" s="86" t="s">
        <v>37</v>
      </c>
      <c r="H437" s="86" t="s">
        <v>37</v>
      </c>
      <c r="I437" s="66" t="str">
        <f t="shared" si="81"/>
        <v/>
      </c>
      <c r="J437" s="66" t="str">
        <f t="shared" si="82"/>
        <v/>
      </c>
      <c r="K437" s="66" t="str">
        <f t="shared" si="83"/>
        <v/>
      </c>
      <c r="L437" s="66" t="str">
        <f t="shared" si="84"/>
        <v/>
      </c>
      <c r="M437" s="66" t="str">
        <f t="shared" si="85"/>
        <v/>
      </c>
      <c r="N437" s="66" t="str">
        <f t="shared" si="86"/>
        <v>Insufficient Information</v>
      </c>
      <c r="O437" s="66" t="str">
        <f t="shared" si="87"/>
        <v>Insufficient Information</v>
      </c>
      <c r="P437" s="63" t="str">
        <f>IF(AND(J437&lt;&gt;"",J437&lt;=10),CRFs!$C$3,"")</f>
        <v/>
      </c>
      <c r="Q437" s="63" t="str">
        <f>IF(AND(J437&lt;&gt;"",J437&gt;=6,J437&lt;=15),CRFs!$C$4,"")</f>
        <v/>
      </c>
      <c r="R437" s="63" t="str">
        <f>IF(AND(J437&lt;&gt;"",J437&gt;=11,J437&lt;=20),CRFs!$C$5,"")</f>
        <v/>
      </c>
      <c r="S437" s="63" t="str">
        <f>IF(AND(J437&lt;&gt;"",J437&gt;=16,J437&lt;=25),CRFs!$C$6,"")</f>
        <v/>
      </c>
      <c r="T437" s="63" t="str">
        <f>IF(AND(J437&lt;&gt;"",J437&gt;=21),CRFs!$C$7,"")</f>
        <v/>
      </c>
      <c r="U437" s="63" t="str">
        <f>IF(AND(J437&lt;&gt;"",J437&gt;25),CRFs!$C$8,"")</f>
        <v/>
      </c>
      <c r="V437" s="63" t="str">
        <f>IF($N437="Yes",CRFs!$C$9,"")</f>
        <v/>
      </c>
      <c r="W437" s="63" t="str">
        <f>IF($O437="Yes",CRFs!$C$10,"")</f>
        <v/>
      </c>
      <c r="X437" s="63" t="s">
        <v>37</v>
      </c>
      <c r="Y437" s="63" t="str">
        <f>IFERROR(INDEX($P437:$W437,_xlfn.AGGREGATE(15,6,(COLUMN($P437:$W437)-COLUMN($P437)+1)/($P437:$W437&lt;&gt;""),COLUMNS($Y437:Y437))),"")</f>
        <v/>
      </c>
      <c r="Z437" s="63" t="str">
        <f>IFERROR(INDEX($P437:$W437,_xlfn.AGGREGATE(15,6,(COLUMN($P437:$W437)-COLUMN($P437)+1)/($P437:$W437&lt;&gt;""),COLUMNS($Y437:Z437))),"")</f>
        <v/>
      </c>
      <c r="AA437" s="63" t="str">
        <f>IFERROR(INDEX($P437:$W437,_xlfn.AGGREGATE(15,6,(COLUMN($P437:$W437)-COLUMN($P437)+1)/($P437:$W437&lt;&gt;""),COLUMNS($Y437:AA437))),"")</f>
        <v/>
      </c>
      <c r="AB437" s="63" t="str">
        <f>IFERROR(INDEX($P437:$W437,_xlfn.AGGREGATE(15,6,(COLUMN($P437:$W437)-COLUMN($P437)+1)/($P437:$W437&lt;&gt;""),COLUMNS($Y437:AB437))),"")</f>
        <v/>
      </c>
      <c r="AC437" s="86" t="s">
        <v>37</v>
      </c>
      <c r="AD437" s="67">
        <f>IFERROR(IF(LEFT(AE437,4)*1&lt;2022,VLOOKUP(AC437,CRFs!$C$3:$D$10,2,FALSE),IF(LEFT(AE437,4)*1&gt;=2022,VLOOKUP(AC437,CRFs!$C$3:$J$10,2+MATCH(AE437,CRFs!$E$2:$J$2,0),FALSE))),0)</f>
        <v>0</v>
      </c>
      <c r="AE437" s="66" t="str">
        <f t="shared" si="88"/>
        <v/>
      </c>
      <c r="AF437" s="66" t="str">
        <f t="shared" si="89"/>
        <v/>
      </c>
      <c r="AG437" s="68">
        <f t="shared" si="90"/>
        <v>0</v>
      </c>
      <c r="AH437" s="119" t="str">
        <f t="shared" si="91"/>
        <v/>
      </c>
      <c r="AI437" s="74"/>
    </row>
    <row r="438" spans="2:35" ht="16.2" hidden="1" customHeight="1" x14ac:dyDescent="0.25">
      <c r="B438" s="85" t="s">
        <v>514</v>
      </c>
      <c r="C438" s="87"/>
      <c r="D438" s="88"/>
      <c r="E438" s="87"/>
      <c r="F438" s="86" t="s">
        <v>37</v>
      </c>
      <c r="G438" s="86" t="s">
        <v>37</v>
      </c>
      <c r="H438" s="86" t="s">
        <v>37</v>
      </c>
      <c r="I438" s="66" t="str">
        <f t="shared" si="81"/>
        <v/>
      </c>
      <c r="J438" s="66" t="str">
        <f t="shared" si="82"/>
        <v/>
      </c>
      <c r="K438" s="66" t="str">
        <f t="shared" si="83"/>
        <v/>
      </c>
      <c r="L438" s="66" t="str">
        <f t="shared" si="84"/>
        <v/>
      </c>
      <c r="M438" s="66" t="str">
        <f t="shared" si="85"/>
        <v/>
      </c>
      <c r="N438" s="66" t="str">
        <f t="shared" si="86"/>
        <v>Insufficient Information</v>
      </c>
      <c r="O438" s="66" t="str">
        <f t="shared" si="87"/>
        <v>Insufficient Information</v>
      </c>
      <c r="P438" s="63" t="str">
        <f>IF(AND(J438&lt;&gt;"",J438&lt;=10),CRFs!$C$3,"")</f>
        <v/>
      </c>
      <c r="Q438" s="63" t="str">
        <f>IF(AND(J438&lt;&gt;"",J438&gt;=6,J438&lt;=15),CRFs!$C$4,"")</f>
        <v/>
      </c>
      <c r="R438" s="63" t="str">
        <f>IF(AND(J438&lt;&gt;"",J438&gt;=11,J438&lt;=20),CRFs!$C$5,"")</f>
        <v/>
      </c>
      <c r="S438" s="63" t="str">
        <f>IF(AND(J438&lt;&gt;"",J438&gt;=16,J438&lt;=25),CRFs!$C$6,"")</f>
        <v/>
      </c>
      <c r="T438" s="63" t="str">
        <f>IF(AND(J438&lt;&gt;"",J438&gt;=21),CRFs!$C$7,"")</f>
        <v/>
      </c>
      <c r="U438" s="63" t="str">
        <f>IF(AND(J438&lt;&gt;"",J438&gt;25),CRFs!$C$8,"")</f>
        <v/>
      </c>
      <c r="V438" s="63" t="str">
        <f>IF($N438="Yes",CRFs!$C$9,"")</f>
        <v/>
      </c>
      <c r="W438" s="63" t="str">
        <f>IF($O438="Yes",CRFs!$C$10,"")</f>
        <v/>
      </c>
      <c r="X438" s="63" t="s">
        <v>37</v>
      </c>
      <c r="Y438" s="63" t="str">
        <f>IFERROR(INDEX($P438:$W438,_xlfn.AGGREGATE(15,6,(COLUMN($P438:$W438)-COLUMN($P438)+1)/($P438:$W438&lt;&gt;""),COLUMNS($Y438:Y438))),"")</f>
        <v/>
      </c>
      <c r="Z438" s="63" t="str">
        <f>IFERROR(INDEX($P438:$W438,_xlfn.AGGREGATE(15,6,(COLUMN($P438:$W438)-COLUMN($P438)+1)/($P438:$W438&lt;&gt;""),COLUMNS($Y438:Z438))),"")</f>
        <v/>
      </c>
      <c r="AA438" s="63" t="str">
        <f>IFERROR(INDEX($P438:$W438,_xlfn.AGGREGATE(15,6,(COLUMN($P438:$W438)-COLUMN($P438)+1)/($P438:$W438&lt;&gt;""),COLUMNS($Y438:AA438))),"")</f>
        <v/>
      </c>
      <c r="AB438" s="63" t="str">
        <f>IFERROR(INDEX($P438:$W438,_xlfn.AGGREGATE(15,6,(COLUMN($P438:$W438)-COLUMN($P438)+1)/($P438:$W438&lt;&gt;""),COLUMNS($Y438:AB438))),"")</f>
        <v/>
      </c>
      <c r="AC438" s="86" t="s">
        <v>37</v>
      </c>
      <c r="AD438" s="67">
        <f>IFERROR(IF(LEFT(AE438,4)*1&lt;2022,VLOOKUP(AC438,CRFs!$C$3:$D$10,2,FALSE),IF(LEFT(AE438,4)*1&gt;=2022,VLOOKUP(AC438,CRFs!$C$3:$J$10,2+MATCH(AE438,CRFs!$E$2:$J$2,0),FALSE))),0)</f>
        <v>0</v>
      </c>
      <c r="AE438" s="66" t="str">
        <f t="shared" si="88"/>
        <v/>
      </c>
      <c r="AF438" s="66" t="str">
        <f t="shared" si="89"/>
        <v/>
      </c>
      <c r="AG438" s="68">
        <f t="shared" si="90"/>
        <v>0</v>
      </c>
      <c r="AH438" s="119" t="str">
        <f t="shared" si="91"/>
        <v/>
      </c>
      <c r="AI438" s="74"/>
    </row>
    <row r="439" spans="2:35" ht="16.2" hidden="1" customHeight="1" x14ac:dyDescent="0.25">
      <c r="B439" s="85" t="s">
        <v>515</v>
      </c>
      <c r="C439" s="87"/>
      <c r="D439" s="88"/>
      <c r="E439" s="87"/>
      <c r="F439" s="86" t="s">
        <v>37</v>
      </c>
      <c r="G439" s="86" t="s">
        <v>37</v>
      </c>
      <c r="H439" s="86" t="s">
        <v>37</v>
      </c>
      <c r="I439" s="66" t="str">
        <f t="shared" ref="I439:I502" si="92">IF(C439&lt;&gt;"",IF(MONTH(C439)&lt;6,CONCATENATE(YEAR(C439),"/",YEAR(C439)+1),IF(MONTH(C439)&gt;=6,CONCATENATE(YEAR(C439)+1,"/",YEAR(C439)+2))),"")</f>
        <v/>
      </c>
      <c r="J439" s="66" t="str">
        <f t="shared" ref="J439:J502" si="93">IFERROR(IF(AND(I439&lt;&gt;"",$C$6&lt;&gt;"",$C$6&lt;=DATE(LEFT(I439,4)*1,6,1)),MAX(ROUNDDOWN(YEARFRAC($C$6,DATE(LEFT(I439,4)*1,6,1),1),0),0),""),"")</f>
        <v/>
      </c>
      <c r="K439" s="66" t="str">
        <f t="shared" ref="K439:K502" si="94">IF(C439&lt;&gt;"",IF(MONTH(C439)&gt;=6,CONCATENATE(YEAR(C439),"/",YEAR(C439)+1),IF(MONTH(C439)&lt;6,CONCATENATE(YEAR(C439)-1,"/",YEAR(C439)))),"")</f>
        <v/>
      </c>
      <c r="L439" s="66" t="str">
        <f t="shared" ref="L439:L502" si="95">IFERROR(IF(AND(K439&lt;&gt;"",$C$6&lt;&gt;"",$C$6&lt;=DATE(LEFT(K439,4)*1,6,1)),MAX(ROUNDDOWN(YEARFRAC($C$6,DATE(LEFT(K439,4)*1,6,1),1),0),0),""),"")</f>
        <v/>
      </c>
      <c r="M439" s="66" t="str">
        <f t="shared" ref="M439:M502" si="96">IFERROR(IF(AND(E439&lt;&gt;"",$C$6&lt;&gt;"",$C$6&lt;=E439),MAX(ROUNDDOWN(YEARFRAC($C$6,E439,1),0),0),""),"")</f>
        <v/>
      </c>
      <c r="N439" s="66" t="str">
        <f t="shared" ref="N439:N502" si="97">IF(OR(F439="",F439="Select One",G439="",G439="Select One",L439="",D439="",$C$7="",H439="",H439="Select One",M439=""),"Insufficient Information",IF(OR(AND(F439="Yes",OR(G439="Coal",G439="Gas",G439="Oil"),L439&lt;&gt;"",L439&gt;=15,D439/$C$7/1000&gt;=200),AND(F439="Yes",G439="Coal",H439&lt;&gt;"RTO",H439&lt;&gt;"Select One",M439&lt;&gt;"",M439&gt;=50)),"Yes","No"))</f>
        <v>Insufficient Information</v>
      </c>
      <c r="O439" s="66" t="str">
        <f t="shared" ref="O439:O502" si="98">IF(OR(G439="",G439="Select One",M439=""),"Insufficient Information",IF(AND(OR(G439="Gas",G439="Oil"),M439&lt;&gt;"",M439&gt;=40),"Yes","No"))</f>
        <v>Insufficient Information</v>
      </c>
      <c r="P439" s="63" t="str">
        <f>IF(AND(J439&lt;&gt;"",J439&lt;=10),CRFs!$C$3,"")</f>
        <v/>
      </c>
      <c r="Q439" s="63" t="str">
        <f>IF(AND(J439&lt;&gt;"",J439&gt;=6,J439&lt;=15),CRFs!$C$4,"")</f>
        <v/>
      </c>
      <c r="R439" s="63" t="str">
        <f>IF(AND(J439&lt;&gt;"",J439&gt;=11,J439&lt;=20),CRFs!$C$5,"")</f>
        <v/>
      </c>
      <c r="S439" s="63" t="str">
        <f>IF(AND(J439&lt;&gt;"",J439&gt;=16,J439&lt;=25),CRFs!$C$6,"")</f>
        <v/>
      </c>
      <c r="T439" s="63" t="str">
        <f>IF(AND(J439&lt;&gt;"",J439&gt;=21),CRFs!$C$7,"")</f>
        <v/>
      </c>
      <c r="U439" s="63" t="str">
        <f>IF(AND(J439&lt;&gt;"",J439&gt;25),CRFs!$C$8,"")</f>
        <v/>
      </c>
      <c r="V439" s="63" t="str">
        <f>IF($N439="Yes",CRFs!$C$9,"")</f>
        <v/>
      </c>
      <c r="W439" s="63" t="str">
        <f>IF($O439="Yes",CRFs!$C$10,"")</f>
        <v/>
      </c>
      <c r="X439" s="63" t="s">
        <v>37</v>
      </c>
      <c r="Y439" s="63" t="str">
        <f>IFERROR(INDEX($P439:$W439,_xlfn.AGGREGATE(15,6,(COLUMN($P439:$W439)-COLUMN($P439)+1)/($P439:$W439&lt;&gt;""),COLUMNS($Y439:Y439))),"")</f>
        <v/>
      </c>
      <c r="Z439" s="63" t="str">
        <f>IFERROR(INDEX($P439:$W439,_xlfn.AGGREGATE(15,6,(COLUMN($P439:$W439)-COLUMN($P439)+1)/($P439:$W439&lt;&gt;""),COLUMNS($Y439:Z439))),"")</f>
        <v/>
      </c>
      <c r="AA439" s="63" t="str">
        <f>IFERROR(INDEX($P439:$W439,_xlfn.AGGREGATE(15,6,(COLUMN($P439:$W439)-COLUMN($P439)+1)/($P439:$W439&lt;&gt;""),COLUMNS($Y439:AA439))),"")</f>
        <v/>
      </c>
      <c r="AB439" s="63" t="str">
        <f>IFERROR(INDEX($P439:$W439,_xlfn.AGGREGATE(15,6,(COLUMN($P439:$W439)-COLUMN($P439)+1)/($P439:$W439&lt;&gt;""),COLUMNS($Y439:AB439))),"")</f>
        <v/>
      </c>
      <c r="AC439" s="86" t="s">
        <v>37</v>
      </c>
      <c r="AD439" s="67">
        <f>IFERROR(IF(LEFT(AE439,4)*1&lt;2022,VLOOKUP(AC439,CRFs!$C$3:$D$10,2,FALSE),IF(LEFT(AE439,4)*1&gt;=2022,VLOOKUP(AC439,CRFs!$C$3:$J$10,2+MATCH(AE439,CRFs!$E$2:$J$2,0),FALSE))),0)</f>
        <v>0</v>
      </c>
      <c r="AE439" s="66" t="str">
        <f t="shared" ref="AE439:AE502" si="99">IF(OR(AC439="Select One",AC439="",C439=""),"",IF(OR(AND(AC439&lt;&gt;4,MONTH(C439)&lt;6),AND(AC439=4,MONTH(C439)&gt;=6)),CONCATENATE(YEAR(C439),"/",YEAR(C439)+1),IF(AND(AC439&lt;&gt;4,MONTH(C439)&gt;=6),CONCATENATE(YEAR(C439)+1,"/",YEAR(C439)+2),IF(AND(AC439=4,MONTH(C439)&lt;6),CONCATENATE(YEAR(C439)-1,"/",YEAR(C439))))))</f>
        <v/>
      </c>
      <c r="AF439" s="66" t="str">
        <f t="shared" ref="AF439:AF502" si="100">IF(AE439&lt;&gt;"",CONCATENATE(LEFT(AE439,4)+AC439-1,"/",CONCATENATE(LEFT(AE439,4)+AC439)),"")</f>
        <v/>
      </c>
      <c r="AG439" s="68">
        <f t="shared" ref="AG439:AG502" si="101">IF(AND(LEFT($C$3,4)&gt;=LEFT(AE439,4),LEFT($C$3,4)&lt;=LEFT(AF439,4)),D439,0)</f>
        <v>0</v>
      </c>
      <c r="AH439" s="119" t="str">
        <f t="shared" ref="AH439:AH502" si="102">IF(AND(ISERROR(MATCH(AC439,Y439:AB439,0)),AC439&lt;&gt;"Select One"),"Check Remaining Life of Plant","")</f>
        <v/>
      </c>
      <c r="AI439" s="74"/>
    </row>
    <row r="440" spans="2:35" ht="16.2" hidden="1" customHeight="1" x14ac:dyDescent="0.25">
      <c r="B440" s="85" t="s">
        <v>516</v>
      </c>
      <c r="C440" s="87"/>
      <c r="D440" s="88"/>
      <c r="E440" s="87"/>
      <c r="F440" s="86" t="s">
        <v>37</v>
      </c>
      <c r="G440" s="86" t="s">
        <v>37</v>
      </c>
      <c r="H440" s="86" t="s">
        <v>37</v>
      </c>
      <c r="I440" s="66" t="str">
        <f t="shared" si="92"/>
        <v/>
      </c>
      <c r="J440" s="66" t="str">
        <f t="shared" si="93"/>
        <v/>
      </c>
      <c r="K440" s="66" t="str">
        <f t="shared" si="94"/>
        <v/>
      </c>
      <c r="L440" s="66" t="str">
        <f t="shared" si="95"/>
        <v/>
      </c>
      <c r="M440" s="66" t="str">
        <f t="shared" si="96"/>
        <v/>
      </c>
      <c r="N440" s="66" t="str">
        <f t="shared" si="97"/>
        <v>Insufficient Information</v>
      </c>
      <c r="O440" s="66" t="str">
        <f t="shared" si="98"/>
        <v>Insufficient Information</v>
      </c>
      <c r="P440" s="63" t="str">
        <f>IF(AND(J440&lt;&gt;"",J440&lt;=10),CRFs!$C$3,"")</f>
        <v/>
      </c>
      <c r="Q440" s="63" t="str">
        <f>IF(AND(J440&lt;&gt;"",J440&gt;=6,J440&lt;=15),CRFs!$C$4,"")</f>
        <v/>
      </c>
      <c r="R440" s="63" t="str">
        <f>IF(AND(J440&lt;&gt;"",J440&gt;=11,J440&lt;=20),CRFs!$C$5,"")</f>
        <v/>
      </c>
      <c r="S440" s="63" t="str">
        <f>IF(AND(J440&lt;&gt;"",J440&gt;=16,J440&lt;=25),CRFs!$C$6,"")</f>
        <v/>
      </c>
      <c r="T440" s="63" t="str">
        <f>IF(AND(J440&lt;&gt;"",J440&gt;=21),CRFs!$C$7,"")</f>
        <v/>
      </c>
      <c r="U440" s="63" t="str">
        <f>IF(AND(J440&lt;&gt;"",J440&gt;25),CRFs!$C$8,"")</f>
        <v/>
      </c>
      <c r="V440" s="63" t="str">
        <f>IF($N440="Yes",CRFs!$C$9,"")</f>
        <v/>
      </c>
      <c r="W440" s="63" t="str">
        <f>IF($O440="Yes",CRFs!$C$10,"")</f>
        <v/>
      </c>
      <c r="X440" s="63" t="s">
        <v>37</v>
      </c>
      <c r="Y440" s="63" t="str">
        <f>IFERROR(INDEX($P440:$W440,_xlfn.AGGREGATE(15,6,(COLUMN($P440:$W440)-COLUMN($P440)+1)/($P440:$W440&lt;&gt;""),COLUMNS($Y440:Y440))),"")</f>
        <v/>
      </c>
      <c r="Z440" s="63" t="str">
        <f>IFERROR(INDEX($P440:$W440,_xlfn.AGGREGATE(15,6,(COLUMN($P440:$W440)-COLUMN($P440)+1)/($P440:$W440&lt;&gt;""),COLUMNS($Y440:Z440))),"")</f>
        <v/>
      </c>
      <c r="AA440" s="63" t="str">
        <f>IFERROR(INDEX($P440:$W440,_xlfn.AGGREGATE(15,6,(COLUMN($P440:$W440)-COLUMN($P440)+1)/($P440:$W440&lt;&gt;""),COLUMNS($Y440:AA440))),"")</f>
        <v/>
      </c>
      <c r="AB440" s="63" t="str">
        <f>IFERROR(INDEX($P440:$W440,_xlfn.AGGREGATE(15,6,(COLUMN($P440:$W440)-COLUMN($P440)+1)/($P440:$W440&lt;&gt;""),COLUMNS($Y440:AB440))),"")</f>
        <v/>
      </c>
      <c r="AC440" s="86" t="s">
        <v>37</v>
      </c>
      <c r="AD440" s="67">
        <f>IFERROR(IF(LEFT(AE440,4)*1&lt;2022,VLOOKUP(AC440,CRFs!$C$3:$D$10,2,FALSE),IF(LEFT(AE440,4)*1&gt;=2022,VLOOKUP(AC440,CRFs!$C$3:$J$10,2+MATCH(AE440,CRFs!$E$2:$J$2,0),FALSE))),0)</f>
        <v>0</v>
      </c>
      <c r="AE440" s="66" t="str">
        <f t="shared" si="99"/>
        <v/>
      </c>
      <c r="AF440" s="66" t="str">
        <f t="shared" si="100"/>
        <v/>
      </c>
      <c r="AG440" s="68">
        <f t="shared" si="101"/>
        <v>0</v>
      </c>
      <c r="AH440" s="119" t="str">
        <f t="shared" si="102"/>
        <v/>
      </c>
      <c r="AI440" s="74"/>
    </row>
    <row r="441" spans="2:35" ht="16.2" hidden="1" customHeight="1" x14ac:dyDescent="0.25">
      <c r="B441" s="85" t="s">
        <v>517</v>
      </c>
      <c r="C441" s="87"/>
      <c r="D441" s="88"/>
      <c r="E441" s="87"/>
      <c r="F441" s="86" t="s">
        <v>37</v>
      </c>
      <c r="G441" s="86" t="s">
        <v>37</v>
      </c>
      <c r="H441" s="86" t="s">
        <v>37</v>
      </c>
      <c r="I441" s="66" t="str">
        <f t="shared" si="92"/>
        <v/>
      </c>
      <c r="J441" s="66" t="str">
        <f t="shared" si="93"/>
        <v/>
      </c>
      <c r="K441" s="66" t="str">
        <f t="shared" si="94"/>
        <v/>
      </c>
      <c r="L441" s="66" t="str">
        <f t="shared" si="95"/>
        <v/>
      </c>
      <c r="M441" s="66" t="str">
        <f t="shared" si="96"/>
        <v/>
      </c>
      <c r="N441" s="66" t="str">
        <f t="shared" si="97"/>
        <v>Insufficient Information</v>
      </c>
      <c r="O441" s="66" t="str">
        <f t="shared" si="98"/>
        <v>Insufficient Information</v>
      </c>
      <c r="P441" s="63" t="str">
        <f>IF(AND(J441&lt;&gt;"",J441&lt;=10),CRFs!$C$3,"")</f>
        <v/>
      </c>
      <c r="Q441" s="63" t="str">
        <f>IF(AND(J441&lt;&gt;"",J441&gt;=6,J441&lt;=15),CRFs!$C$4,"")</f>
        <v/>
      </c>
      <c r="R441" s="63" t="str">
        <f>IF(AND(J441&lt;&gt;"",J441&gt;=11,J441&lt;=20),CRFs!$C$5,"")</f>
        <v/>
      </c>
      <c r="S441" s="63" t="str">
        <f>IF(AND(J441&lt;&gt;"",J441&gt;=16,J441&lt;=25),CRFs!$C$6,"")</f>
        <v/>
      </c>
      <c r="T441" s="63" t="str">
        <f>IF(AND(J441&lt;&gt;"",J441&gt;=21),CRFs!$C$7,"")</f>
        <v/>
      </c>
      <c r="U441" s="63" t="str">
        <f>IF(AND(J441&lt;&gt;"",J441&gt;25),CRFs!$C$8,"")</f>
        <v/>
      </c>
      <c r="V441" s="63" t="str">
        <f>IF($N441="Yes",CRFs!$C$9,"")</f>
        <v/>
      </c>
      <c r="W441" s="63" t="str">
        <f>IF($O441="Yes",CRFs!$C$10,"")</f>
        <v/>
      </c>
      <c r="X441" s="63" t="s">
        <v>37</v>
      </c>
      <c r="Y441" s="63" t="str">
        <f>IFERROR(INDEX($P441:$W441,_xlfn.AGGREGATE(15,6,(COLUMN($P441:$W441)-COLUMN($P441)+1)/($P441:$W441&lt;&gt;""),COLUMNS($Y441:Y441))),"")</f>
        <v/>
      </c>
      <c r="Z441" s="63" t="str">
        <f>IFERROR(INDEX($P441:$W441,_xlfn.AGGREGATE(15,6,(COLUMN($P441:$W441)-COLUMN($P441)+1)/($P441:$W441&lt;&gt;""),COLUMNS($Y441:Z441))),"")</f>
        <v/>
      </c>
      <c r="AA441" s="63" t="str">
        <f>IFERROR(INDEX($P441:$W441,_xlfn.AGGREGATE(15,6,(COLUMN($P441:$W441)-COLUMN($P441)+1)/($P441:$W441&lt;&gt;""),COLUMNS($Y441:AA441))),"")</f>
        <v/>
      </c>
      <c r="AB441" s="63" t="str">
        <f>IFERROR(INDEX($P441:$W441,_xlfn.AGGREGATE(15,6,(COLUMN($P441:$W441)-COLUMN($P441)+1)/($P441:$W441&lt;&gt;""),COLUMNS($Y441:AB441))),"")</f>
        <v/>
      </c>
      <c r="AC441" s="86" t="s">
        <v>37</v>
      </c>
      <c r="AD441" s="67">
        <f>IFERROR(IF(LEFT(AE441,4)*1&lt;2022,VLOOKUP(AC441,CRFs!$C$3:$D$10,2,FALSE),IF(LEFT(AE441,4)*1&gt;=2022,VLOOKUP(AC441,CRFs!$C$3:$J$10,2+MATCH(AE441,CRFs!$E$2:$J$2,0),FALSE))),0)</f>
        <v>0</v>
      </c>
      <c r="AE441" s="66" t="str">
        <f t="shared" si="99"/>
        <v/>
      </c>
      <c r="AF441" s="66" t="str">
        <f t="shared" si="100"/>
        <v/>
      </c>
      <c r="AG441" s="68">
        <f t="shared" si="101"/>
        <v>0</v>
      </c>
      <c r="AH441" s="119" t="str">
        <f t="shared" si="102"/>
        <v/>
      </c>
      <c r="AI441" s="74"/>
    </row>
    <row r="442" spans="2:35" ht="16.2" hidden="1" customHeight="1" x14ac:dyDescent="0.25">
      <c r="B442" s="85" t="s">
        <v>518</v>
      </c>
      <c r="C442" s="87"/>
      <c r="D442" s="88"/>
      <c r="E442" s="87"/>
      <c r="F442" s="86" t="s">
        <v>37</v>
      </c>
      <c r="G442" s="86" t="s">
        <v>37</v>
      </c>
      <c r="H442" s="86" t="s">
        <v>37</v>
      </c>
      <c r="I442" s="66" t="str">
        <f t="shared" si="92"/>
        <v/>
      </c>
      <c r="J442" s="66" t="str">
        <f t="shared" si="93"/>
        <v/>
      </c>
      <c r="K442" s="66" t="str">
        <f t="shared" si="94"/>
        <v/>
      </c>
      <c r="L442" s="66" t="str">
        <f t="shared" si="95"/>
        <v/>
      </c>
      <c r="M442" s="66" t="str">
        <f t="shared" si="96"/>
        <v/>
      </c>
      <c r="N442" s="66" t="str">
        <f t="shared" si="97"/>
        <v>Insufficient Information</v>
      </c>
      <c r="O442" s="66" t="str">
        <f t="shared" si="98"/>
        <v>Insufficient Information</v>
      </c>
      <c r="P442" s="63" t="str">
        <f>IF(AND(J442&lt;&gt;"",J442&lt;=10),CRFs!$C$3,"")</f>
        <v/>
      </c>
      <c r="Q442" s="63" t="str">
        <f>IF(AND(J442&lt;&gt;"",J442&gt;=6,J442&lt;=15),CRFs!$C$4,"")</f>
        <v/>
      </c>
      <c r="R442" s="63" t="str">
        <f>IF(AND(J442&lt;&gt;"",J442&gt;=11,J442&lt;=20),CRFs!$C$5,"")</f>
        <v/>
      </c>
      <c r="S442" s="63" t="str">
        <f>IF(AND(J442&lt;&gt;"",J442&gt;=16,J442&lt;=25),CRFs!$C$6,"")</f>
        <v/>
      </c>
      <c r="T442" s="63" t="str">
        <f>IF(AND(J442&lt;&gt;"",J442&gt;=21),CRFs!$C$7,"")</f>
        <v/>
      </c>
      <c r="U442" s="63" t="str">
        <f>IF(AND(J442&lt;&gt;"",J442&gt;25),CRFs!$C$8,"")</f>
        <v/>
      </c>
      <c r="V442" s="63" t="str">
        <f>IF($N442="Yes",CRFs!$C$9,"")</f>
        <v/>
      </c>
      <c r="W442" s="63" t="str">
        <f>IF($O442="Yes",CRFs!$C$10,"")</f>
        <v/>
      </c>
      <c r="X442" s="63" t="s">
        <v>37</v>
      </c>
      <c r="Y442" s="63" t="str">
        <f>IFERROR(INDEX($P442:$W442,_xlfn.AGGREGATE(15,6,(COLUMN($P442:$W442)-COLUMN($P442)+1)/($P442:$W442&lt;&gt;""),COLUMNS($Y442:Y442))),"")</f>
        <v/>
      </c>
      <c r="Z442" s="63" t="str">
        <f>IFERROR(INDEX($P442:$W442,_xlfn.AGGREGATE(15,6,(COLUMN($P442:$W442)-COLUMN($P442)+1)/($P442:$W442&lt;&gt;""),COLUMNS($Y442:Z442))),"")</f>
        <v/>
      </c>
      <c r="AA442" s="63" t="str">
        <f>IFERROR(INDEX($P442:$W442,_xlfn.AGGREGATE(15,6,(COLUMN($P442:$W442)-COLUMN($P442)+1)/($P442:$W442&lt;&gt;""),COLUMNS($Y442:AA442))),"")</f>
        <v/>
      </c>
      <c r="AB442" s="63" t="str">
        <f>IFERROR(INDEX($P442:$W442,_xlfn.AGGREGATE(15,6,(COLUMN($P442:$W442)-COLUMN($P442)+1)/($P442:$W442&lt;&gt;""),COLUMNS($Y442:AB442))),"")</f>
        <v/>
      </c>
      <c r="AC442" s="86" t="s">
        <v>37</v>
      </c>
      <c r="AD442" s="67">
        <f>IFERROR(IF(LEFT(AE442,4)*1&lt;2022,VLOOKUP(AC442,CRFs!$C$3:$D$10,2,FALSE),IF(LEFT(AE442,4)*1&gt;=2022,VLOOKUP(AC442,CRFs!$C$3:$J$10,2+MATCH(AE442,CRFs!$E$2:$J$2,0),FALSE))),0)</f>
        <v>0</v>
      </c>
      <c r="AE442" s="66" t="str">
        <f t="shared" si="99"/>
        <v/>
      </c>
      <c r="AF442" s="66" t="str">
        <f t="shared" si="100"/>
        <v/>
      </c>
      <c r="AG442" s="68">
        <f t="shared" si="101"/>
        <v>0</v>
      </c>
      <c r="AH442" s="119" t="str">
        <f t="shared" si="102"/>
        <v/>
      </c>
      <c r="AI442" s="74"/>
    </row>
    <row r="443" spans="2:35" ht="16.2" hidden="1" customHeight="1" x14ac:dyDescent="0.25">
      <c r="B443" s="85" t="s">
        <v>519</v>
      </c>
      <c r="C443" s="87"/>
      <c r="D443" s="88"/>
      <c r="E443" s="87"/>
      <c r="F443" s="86" t="s">
        <v>37</v>
      </c>
      <c r="G443" s="86" t="s">
        <v>37</v>
      </c>
      <c r="H443" s="86" t="s">
        <v>37</v>
      </c>
      <c r="I443" s="66" t="str">
        <f t="shared" si="92"/>
        <v/>
      </c>
      <c r="J443" s="66" t="str">
        <f t="shared" si="93"/>
        <v/>
      </c>
      <c r="K443" s="66" t="str">
        <f t="shared" si="94"/>
        <v/>
      </c>
      <c r="L443" s="66" t="str">
        <f t="shared" si="95"/>
        <v/>
      </c>
      <c r="M443" s="66" t="str">
        <f t="shared" si="96"/>
        <v/>
      </c>
      <c r="N443" s="66" t="str">
        <f t="shared" si="97"/>
        <v>Insufficient Information</v>
      </c>
      <c r="O443" s="66" t="str">
        <f t="shared" si="98"/>
        <v>Insufficient Information</v>
      </c>
      <c r="P443" s="63" t="str">
        <f>IF(AND(J443&lt;&gt;"",J443&lt;=10),CRFs!$C$3,"")</f>
        <v/>
      </c>
      <c r="Q443" s="63" t="str">
        <f>IF(AND(J443&lt;&gt;"",J443&gt;=6,J443&lt;=15),CRFs!$C$4,"")</f>
        <v/>
      </c>
      <c r="R443" s="63" t="str">
        <f>IF(AND(J443&lt;&gt;"",J443&gt;=11,J443&lt;=20),CRFs!$C$5,"")</f>
        <v/>
      </c>
      <c r="S443" s="63" t="str">
        <f>IF(AND(J443&lt;&gt;"",J443&gt;=16,J443&lt;=25),CRFs!$C$6,"")</f>
        <v/>
      </c>
      <c r="T443" s="63" t="str">
        <f>IF(AND(J443&lt;&gt;"",J443&gt;=21),CRFs!$C$7,"")</f>
        <v/>
      </c>
      <c r="U443" s="63" t="str">
        <f>IF(AND(J443&lt;&gt;"",J443&gt;25),CRFs!$C$8,"")</f>
        <v/>
      </c>
      <c r="V443" s="63" t="str">
        <f>IF($N443="Yes",CRFs!$C$9,"")</f>
        <v/>
      </c>
      <c r="W443" s="63" t="str">
        <f>IF($O443="Yes",CRFs!$C$10,"")</f>
        <v/>
      </c>
      <c r="X443" s="63" t="s">
        <v>37</v>
      </c>
      <c r="Y443" s="63" t="str">
        <f>IFERROR(INDEX($P443:$W443,_xlfn.AGGREGATE(15,6,(COLUMN($P443:$W443)-COLUMN($P443)+1)/($P443:$W443&lt;&gt;""),COLUMNS($Y443:Y443))),"")</f>
        <v/>
      </c>
      <c r="Z443" s="63" t="str">
        <f>IFERROR(INDEX($P443:$W443,_xlfn.AGGREGATE(15,6,(COLUMN($P443:$W443)-COLUMN($P443)+1)/($P443:$W443&lt;&gt;""),COLUMNS($Y443:Z443))),"")</f>
        <v/>
      </c>
      <c r="AA443" s="63" t="str">
        <f>IFERROR(INDEX($P443:$W443,_xlfn.AGGREGATE(15,6,(COLUMN($P443:$W443)-COLUMN($P443)+1)/($P443:$W443&lt;&gt;""),COLUMNS($Y443:AA443))),"")</f>
        <v/>
      </c>
      <c r="AB443" s="63" t="str">
        <f>IFERROR(INDEX($P443:$W443,_xlfn.AGGREGATE(15,6,(COLUMN($P443:$W443)-COLUMN($P443)+1)/($P443:$W443&lt;&gt;""),COLUMNS($Y443:AB443))),"")</f>
        <v/>
      </c>
      <c r="AC443" s="86" t="s">
        <v>37</v>
      </c>
      <c r="AD443" s="67">
        <f>IFERROR(IF(LEFT(AE443,4)*1&lt;2022,VLOOKUP(AC443,CRFs!$C$3:$D$10,2,FALSE),IF(LEFT(AE443,4)*1&gt;=2022,VLOOKUP(AC443,CRFs!$C$3:$J$10,2+MATCH(AE443,CRFs!$E$2:$J$2,0),FALSE))),0)</f>
        <v>0</v>
      </c>
      <c r="AE443" s="66" t="str">
        <f t="shared" si="99"/>
        <v/>
      </c>
      <c r="AF443" s="66" t="str">
        <f t="shared" si="100"/>
        <v/>
      </c>
      <c r="AG443" s="68">
        <f t="shared" si="101"/>
        <v>0</v>
      </c>
      <c r="AH443" s="119" t="str">
        <f t="shared" si="102"/>
        <v/>
      </c>
      <c r="AI443" s="74"/>
    </row>
    <row r="444" spans="2:35" ht="16.2" hidden="1" customHeight="1" x14ac:dyDescent="0.25">
      <c r="B444" s="85" t="s">
        <v>520</v>
      </c>
      <c r="C444" s="87"/>
      <c r="D444" s="88"/>
      <c r="E444" s="87"/>
      <c r="F444" s="86" t="s">
        <v>37</v>
      </c>
      <c r="G444" s="86" t="s">
        <v>37</v>
      </c>
      <c r="H444" s="86" t="s">
        <v>37</v>
      </c>
      <c r="I444" s="66" t="str">
        <f t="shared" si="92"/>
        <v/>
      </c>
      <c r="J444" s="66" t="str">
        <f t="shared" si="93"/>
        <v/>
      </c>
      <c r="K444" s="66" t="str">
        <f t="shared" si="94"/>
        <v/>
      </c>
      <c r="L444" s="66" t="str">
        <f t="shared" si="95"/>
        <v/>
      </c>
      <c r="M444" s="66" t="str">
        <f t="shared" si="96"/>
        <v/>
      </c>
      <c r="N444" s="66" t="str">
        <f t="shared" si="97"/>
        <v>Insufficient Information</v>
      </c>
      <c r="O444" s="66" t="str">
        <f t="shared" si="98"/>
        <v>Insufficient Information</v>
      </c>
      <c r="P444" s="63" t="str">
        <f>IF(AND(J444&lt;&gt;"",J444&lt;=10),CRFs!$C$3,"")</f>
        <v/>
      </c>
      <c r="Q444" s="63" t="str">
        <f>IF(AND(J444&lt;&gt;"",J444&gt;=6,J444&lt;=15),CRFs!$C$4,"")</f>
        <v/>
      </c>
      <c r="R444" s="63" t="str">
        <f>IF(AND(J444&lt;&gt;"",J444&gt;=11,J444&lt;=20),CRFs!$C$5,"")</f>
        <v/>
      </c>
      <c r="S444" s="63" t="str">
        <f>IF(AND(J444&lt;&gt;"",J444&gt;=16,J444&lt;=25),CRFs!$C$6,"")</f>
        <v/>
      </c>
      <c r="T444" s="63" t="str">
        <f>IF(AND(J444&lt;&gt;"",J444&gt;=21),CRFs!$C$7,"")</f>
        <v/>
      </c>
      <c r="U444" s="63" t="str">
        <f>IF(AND(J444&lt;&gt;"",J444&gt;25),CRFs!$C$8,"")</f>
        <v/>
      </c>
      <c r="V444" s="63" t="str">
        <f>IF($N444="Yes",CRFs!$C$9,"")</f>
        <v/>
      </c>
      <c r="W444" s="63" t="str">
        <f>IF($O444="Yes",CRFs!$C$10,"")</f>
        <v/>
      </c>
      <c r="X444" s="63" t="s">
        <v>37</v>
      </c>
      <c r="Y444" s="63" t="str">
        <f>IFERROR(INDEX($P444:$W444,_xlfn.AGGREGATE(15,6,(COLUMN($P444:$W444)-COLUMN($P444)+1)/($P444:$W444&lt;&gt;""),COLUMNS($Y444:Y444))),"")</f>
        <v/>
      </c>
      <c r="Z444" s="63" t="str">
        <f>IFERROR(INDEX($P444:$W444,_xlfn.AGGREGATE(15,6,(COLUMN($P444:$W444)-COLUMN($P444)+1)/($P444:$W444&lt;&gt;""),COLUMNS($Y444:Z444))),"")</f>
        <v/>
      </c>
      <c r="AA444" s="63" t="str">
        <f>IFERROR(INDEX($P444:$W444,_xlfn.AGGREGATE(15,6,(COLUMN($P444:$W444)-COLUMN($P444)+1)/($P444:$W444&lt;&gt;""),COLUMNS($Y444:AA444))),"")</f>
        <v/>
      </c>
      <c r="AB444" s="63" t="str">
        <f>IFERROR(INDEX($P444:$W444,_xlfn.AGGREGATE(15,6,(COLUMN($P444:$W444)-COLUMN($P444)+1)/($P444:$W444&lt;&gt;""),COLUMNS($Y444:AB444))),"")</f>
        <v/>
      </c>
      <c r="AC444" s="86" t="s">
        <v>37</v>
      </c>
      <c r="AD444" s="67">
        <f>IFERROR(IF(LEFT(AE444,4)*1&lt;2022,VLOOKUP(AC444,CRFs!$C$3:$D$10,2,FALSE),IF(LEFT(AE444,4)*1&gt;=2022,VLOOKUP(AC444,CRFs!$C$3:$J$10,2+MATCH(AE444,CRFs!$E$2:$J$2,0),FALSE))),0)</f>
        <v>0</v>
      </c>
      <c r="AE444" s="66" t="str">
        <f t="shared" si="99"/>
        <v/>
      </c>
      <c r="AF444" s="66" t="str">
        <f t="shared" si="100"/>
        <v/>
      </c>
      <c r="AG444" s="68">
        <f t="shared" si="101"/>
        <v>0</v>
      </c>
      <c r="AH444" s="119" t="str">
        <f t="shared" si="102"/>
        <v/>
      </c>
      <c r="AI444" s="74"/>
    </row>
    <row r="445" spans="2:35" ht="16.2" hidden="1" customHeight="1" x14ac:dyDescent="0.25">
      <c r="B445" s="85" t="s">
        <v>521</v>
      </c>
      <c r="C445" s="87"/>
      <c r="D445" s="88"/>
      <c r="E445" s="87"/>
      <c r="F445" s="86" t="s">
        <v>37</v>
      </c>
      <c r="G445" s="86" t="s">
        <v>37</v>
      </c>
      <c r="H445" s="86" t="s">
        <v>37</v>
      </c>
      <c r="I445" s="66" t="str">
        <f t="shared" si="92"/>
        <v/>
      </c>
      <c r="J445" s="66" t="str">
        <f t="shared" si="93"/>
        <v/>
      </c>
      <c r="K445" s="66" t="str">
        <f t="shared" si="94"/>
        <v/>
      </c>
      <c r="L445" s="66" t="str">
        <f t="shared" si="95"/>
        <v/>
      </c>
      <c r="M445" s="66" t="str">
        <f t="shared" si="96"/>
        <v/>
      </c>
      <c r="N445" s="66" t="str">
        <f t="shared" si="97"/>
        <v>Insufficient Information</v>
      </c>
      <c r="O445" s="66" t="str">
        <f t="shared" si="98"/>
        <v>Insufficient Information</v>
      </c>
      <c r="P445" s="63" t="str">
        <f>IF(AND(J445&lt;&gt;"",J445&lt;=10),CRFs!$C$3,"")</f>
        <v/>
      </c>
      <c r="Q445" s="63" t="str">
        <f>IF(AND(J445&lt;&gt;"",J445&gt;=6,J445&lt;=15),CRFs!$C$4,"")</f>
        <v/>
      </c>
      <c r="R445" s="63" t="str">
        <f>IF(AND(J445&lt;&gt;"",J445&gt;=11,J445&lt;=20),CRFs!$C$5,"")</f>
        <v/>
      </c>
      <c r="S445" s="63" t="str">
        <f>IF(AND(J445&lt;&gt;"",J445&gt;=16,J445&lt;=25),CRFs!$C$6,"")</f>
        <v/>
      </c>
      <c r="T445" s="63" t="str">
        <f>IF(AND(J445&lt;&gt;"",J445&gt;=21),CRFs!$C$7,"")</f>
        <v/>
      </c>
      <c r="U445" s="63" t="str">
        <f>IF(AND(J445&lt;&gt;"",J445&gt;25),CRFs!$C$8,"")</f>
        <v/>
      </c>
      <c r="V445" s="63" t="str">
        <f>IF($N445="Yes",CRFs!$C$9,"")</f>
        <v/>
      </c>
      <c r="W445" s="63" t="str">
        <f>IF($O445="Yes",CRFs!$C$10,"")</f>
        <v/>
      </c>
      <c r="X445" s="63" t="s">
        <v>37</v>
      </c>
      <c r="Y445" s="63" t="str">
        <f>IFERROR(INDEX($P445:$W445,_xlfn.AGGREGATE(15,6,(COLUMN($P445:$W445)-COLUMN($P445)+1)/($P445:$W445&lt;&gt;""),COLUMNS($Y445:Y445))),"")</f>
        <v/>
      </c>
      <c r="Z445" s="63" t="str">
        <f>IFERROR(INDEX($P445:$W445,_xlfn.AGGREGATE(15,6,(COLUMN($P445:$W445)-COLUMN($P445)+1)/($P445:$W445&lt;&gt;""),COLUMNS($Y445:Z445))),"")</f>
        <v/>
      </c>
      <c r="AA445" s="63" t="str">
        <f>IFERROR(INDEX($P445:$W445,_xlfn.AGGREGATE(15,6,(COLUMN($P445:$W445)-COLUMN($P445)+1)/($P445:$W445&lt;&gt;""),COLUMNS($Y445:AA445))),"")</f>
        <v/>
      </c>
      <c r="AB445" s="63" t="str">
        <f>IFERROR(INDEX($P445:$W445,_xlfn.AGGREGATE(15,6,(COLUMN($P445:$W445)-COLUMN($P445)+1)/($P445:$W445&lt;&gt;""),COLUMNS($Y445:AB445))),"")</f>
        <v/>
      </c>
      <c r="AC445" s="86" t="s">
        <v>37</v>
      </c>
      <c r="AD445" s="67">
        <f>IFERROR(IF(LEFT(AE445,4)*1&lt;2022,VLOOKUP(AC445,CRFs!$C$3:$D$10,2,FALSE),IF(LEFT(AE445,4)*1&gt;=2022,VLOOKUP(AC445,CRFs!$C$3:$J$10,2+MATCH(AE445,CRFs!$E$2:$J$2,0),FALSE))),0)</f>
        <v>0</v>
      </c>
      <c r="AE445" s="66" t="str">
        <f t="shared" si="99"/>
        <v/>
      </c>
      <c r="AF445" s="66" t="str">
        <f t="shared" si="100"/>
        <v/>
      </c>
      <c r="AG445" s="68">
        <f t="shared" si="101"/>
        <v>0</v>
      </c>
      <c r="AH445" s="119" t="str">
        <f t="shared" si="102"/>
        <v/>
      </c>
      <c r="AI445" s="74"/>
    </row>
    <row r="446" spans="2:35" ht="16.2" hidden="1" customHeight="1" x14ac:dyDescent="0.25">
      <c r="B446" s="85" t="s">
        <v>522</v>
      </c>
      <c r="C446" s="87"/>
      <c r="D446" s="88"/>
      <c r="E446" s="87"/>
      <c r="F446" s="86" t="s">
        <v>37</v>
      </c>
      <c r="G446" s="86" t="s">
        <v>37</v>
      </c>
      <c r="H446" s="86" t="s">
        <v>37</v>
      </c>
      <c r="I446" s="66" t="str">
        <f t="shared" si="92"/>
        <v/>
      </c>
      <c r="J446" s="66" t="str">
        <f t="shared" si="93"/>
        <v/>
      </c>
      <c r="K446" s="66" t="str">
        <f t="shared" si="94"/>
        <v/>
      </c>
      <c r="L446" s="66" t="str">
        <f t="shared" si="95"/>
        <v/>
      </c>
      <c r="M446" s="66" t="str">
        <f t="shared" si="96"/>
        <v/>
      </c>
      <c r="N446" s="66" t="str">
        <f t="shared" si="97"/>
        <v>Insufficient Information</v>
      </c>
      <c r="O446" s="66" t="str">
        <f t="shared" si="98"/>
        <v>Insufficient Information</v>
      </c>
      <c r="P446" s="63" t="str">
        <f>IF(AND(J446&lt;&gt;"",J446&lt;=10),CRFs!$C$3,"")</f>
        <v/>
      </c>
      <c r="Q446" s="63" t="str">
        <f>IF(AND(J446&lt;&gt;"",J446&gt;=6,J446&lt;=15),CRFs!$C$4,"")</f>
        <v/>
      </c>
      <c r="R446" s="63" t="str">
        <f>IF(AND(J446&lt;&gt;"",J446&gt;=11,J446&lt;=20),CRFs!$C$5,"")</f>
        <v/>
      </c>
      <c r="S446" s="63" t="str">
        <f>IF(AND(J446&lt;&gt;"",J446&gt;=16,J446&lt;=25),CRFs!$C$6,"")</f>
        <v/>
      </c>
      <c r="T446" s="63" t="str">
        <f>IF(AND(J446&lt;&gt;"",J446&gt;=21),CRFs!$C$7,"")</f>
        <v/>
      </c>
      <c r="U446" s="63" t="str">
        <f>IF(AND(J446&lt;&gt;"",J446&gt;25),CRFs!$C$8,"")</f>
        <v/>
      </c>
      <c r="V446" s="63" t="str">
        <f>IF($N446="Yes",CRFs!$C$9,"")</f>
        <v/>
      </c>
      <c r="W446" s="63" t="str">
        <f>IF($O446="Yes",CRFs!$C$10,"")</f>
        <v/>
      </c>
      <c r="X446" s="63" t="s">
        <v>37</v>
      </c>
      <c r="Y446" s="63" t="str">
        <f>IFERROR(INDEX($P446:$W446,_xlfn.AGGREGATE(15,6,(COLUMN($P446:$W446)-COLUMN($P446)+1)/($P446:$W446&lt;&gt;""),COLUMNS($Y446:Y446))),"")</f>
        <v/>
      </c>
      <c r="Z446" s="63" t="str">
        <f>IFERROR(INDEX($P446:$W446,_xlfn.AGGREGATE(15,6,(COLUMN($P446:$W446)-COLUMN($P446)+1)/($P446:$W446&lt;&gt;""),COLUMNS($Y446:Z446))),"")</f>
        <v/>
      </c>
      <c r="AA446" s="63" t="str">
        <f>IFERROR(INDEX($P446:$W446,_xlfn.AGGREGATE(15,6,(COLUMN($P446:$W446)-COLUMN($P446)+1)/($P446:$W446&lt;&gt;""),COLUMNS($Y446:AA446))),"")</f>
        <v/>
      </c>
      <c r="AB446" s="63" t="str">
        <f>IFERROR(INDEX($P446:$W446,_xlfn.AGGREGATE(15,6,(COLUMN($P446:$W446)-COLUMN($P446)+1)/($P446:$W446&lt;&gt;""),COLUMNS($Y446:AB446))),"")</f>
        <v/>
      </c>
      <c r="AC446" s="86" t="s">
        <v>37</v>
      </c>
      <c r="AD446" s="67">
        <f>IFERROR(IF(LEFT(AE446,4)*1&lt;2022,VLOOKUP(AC446,CRFs!$C$3:$D$10,2,FALSE),IF(LEFT(AE446,4)*1&gt;=2022,VLOOKUP(AC446,CRFs!$C$3:$J$10,2+MATCH(AE446,CRFs!$E$2:$J$2,0),FALSE))),0)</f>
        <v>0</v>
      </c>
      <c r="AE446" s="66" t="str">
        <f t="shared" si="99"/>
        <v/>
      </c>
      <c r="AF446" s="66" t="str">
        <f t="shared" si="100"/>
        <v/>
      </c>
      <c r="AG446" s="68">
        <f t="shared" si="101"/>
        <v>0</v>
      </c>
      <c r="AH446" s="119" t="str">
        <f t="shared" si="102"/>
        <v/>
      </c>
      <c r="AI446" s="74"/>
    </row>
    <row r="447" spans="2:35" ht="16.2" hidden="1" customHeight="1" x14ac:dyDescent="0.25">
      <c r="B447" s="85" t="s">
        <v>523</v>
      </c>
      <c r="C447" s="87"/>
      <c r="D447" s="88"/>
      <c r="E447" s="87"/>
      <c r="F447" s="86" t="s">
        <v>37</v>
      </c>
      <c r="G447" s="86" t="s">
        <v>37</v>
      </c>
      <c r="H447" s="86" t="s">
        <v>37</v>
      </c>
      <c r="I447" s="66" t="str">
        <f t="shared" si="92"/>
        <v/>
      </c>
      <c r="J447" s="66" t="str">
        <f t="shared" si="93"/>
        <v/>
      </c>
      <c r="K447" s="66" t="str">
        <f t="shared" si="94"/>
        <v/>
      </c>
      <c r="L447" s="66" t="str">
        <f t="shared" si="95"/>
        <v/>
      </c>
      <c r="M447" s="66" t="str">
        <f t="shared" si="96"/>
        <v/>
      </c>
      <c r="N447" s="66" t="str">
        <f t="shared" si="97"/>
        <v>Insufficient Information</v>
      </c>
      <c r="O447" s="66" t="str">
        <f t="shared" si="98"/>
        <v>Insufficient Information</v>
      </c>
      <c r="P447" s="63" t="str">
        <f>IF(AND(J447&lt;&gt;"",J447&lt;=10),CRFs!$C$3,"")</f>
        <v/>
      </c>
      <c r="Q447" s="63" t="str">
        <f>IF(AND(J447&lt;&gt;"",J447&gt;=6,J447&lt;=15),CRFs!$C$4,"")</f>
        <v/>
      </c>
      <c r="R447" s="63" t="str">
        <f>IF(AND(J447&lt;&gt;"",J447&gt;=11,J447&lt;=20),CRFs!$C$5,"")</f>
        <v/>
      </c>
      <c r="S447" s="63" t="str">
        <f>IF(AND(J447&lt;&gt;"",J447&gt;=16,J447&lt;=25),CRFs!$C$6,"")</f>
        <v/>
      </c>
      <c r="T447" s="63" t="str">
        <f>IF(AND(J447&lt;&gt;"",J447&gt;=21),CRFs!$C$7,"")</f>
        <v/>
      </c>
      <c r="U447" s="63" t="str">
        <f>IF(AND(J447&lt;&gt;"",J447&gt;25),CRFs!$C$8,"")</f>
        <v/>
      </c>
      <c r="V447" s="63" t="str">
        <f>IF($N447="Yes",CRFs!$C$9,"")</f>
        <v/>
      </c>
      <c r="W447" s="63" t="str">
        <f>IF($O447="Yes",CRFs!$C$10,"")</f>
        <v/>
      </c>
      <c r="X447" s="63" t="s">
        <v>37</v>
      </c>
      <c r="Y447" s="63" t="str">
        <f>IFERROR(INDEX($P447:$W447,_xlfn.AGGREGATE(15,6,(COLUMN($P447:$W447)-COLUMN($P447)+1)/($P447:$W447&lt;&gt;""),COLUMNS($Y447:Y447))),"")</f>
        <v/>
      </c>
      <c r="Z447" s="63" t="str">
        <f>IFERROR(INDEX($P447:$W447,_xlfn.AGGREGATE(15,6,(COLUMN($P447:$W447)-COLUMN($P447)+1)/($P447:$W447&lt;&gt;""),COLUMNS($Y447:Z447))),"")</f>
        <v/>
      </c>
      <c r="AA447" s="63" t="str">
        <f>IFERROR(INDEX($P447:$W447,_xlfn.AGGREGATE(15,6,(COLUMN($P447:$W447)-COLUMN($P447)+1)/($P447:$W447&lt;&gt;""),COLUMNS($Y447:AA447))),"")</f>
        <v/>
      </c>
      <c r="AB447" s="63" t="str">
        <f>IFERROR(INDEX($P447:$W447,_xlfn.AGGREGATE(15,6,(COLUMN($P447:$W447)-COLUMN($P447)+1)/($P447:$W447&lt;&gt;""),COLUMNS($Y447:AB447))),"")</f>
        <v/>
      </c>
      <c r="AC447" s="86" t="s">
        <v>37</v>
      </c>
      <c r="AD447" s="67">
        <f>IFERROR(IF(LEFT(AE447,4)*1&lt;2022,VLOOKUP(AC447,CRFs!$C$3:$D$10,2,FALSE),IF(LEFT(AE447,4)*1&gt;=2022,VLOOKUP(AC447,CRFs!$C$3:$J$10,2+MATCH(AE447,CRFs!$E$2:$J$2,0),FALSE))),0)</f>
        <v>0</v>
      </c>
      <c r="AE447" s="66" t="str">
        <f t="shared" si="99"/>
        <v/>
      </c>
      <c r="AF447" s="66" t="str">
        <f t="shared" si="100"/>
        <v/>
      </c>
      <c r="AG447" s="68">
        <f t="shared" si="101"/>
        <v>0</v>
      </c>
      <c r="AH447" s="119" t="str">
        <f t="shared" si="102"/>
        <v/>
      </c>
      <c r="AI447" s="74"/>
    </row>
    <row r="448" spans="2:35" ht="16.2" hidden="1" customHeight="1" x14ac:dyDescent="0.25">
      <c r="B448" s="85" t="s">
        <v>524</v>
      </c>
      <c r="C448" s="87"/>
      <c r="D448" s="88"/>
      <c r="E448" s="87"/>
      <c r="F448" s="86" t="s">
        <v>37</v>
      </c>
      <c r="G448" s="86" t="s">
        <v>37</v>
      </c>
      <c r="H448" s="86" t="s">
        <v>37</v>
      </c>
      <c r="I448" s="66" t="str">
        <f t="shared" si="92"/>
        <v/>
      </c>
      <c r="J448" s="66" t="str">
        <f t="shared" si="93"/>
        <v/>
      </c>
      <c r="K448" s="66" t="str">
        <f t="shared" si="94"/>
        <v/>
      </c>
      <c r="L448" s="66" t="str">
        <f t="shared" si="95"/>
        <v/>
      </c>
      <c r="M448" s="66" t="str">
        <f t="shared" si="96"/>
        <v/>
      </c>
      <c r="N448" s="66" t="str">
        <f t="shared" si="97"/>
        <v>Insufficient Information</v>
      </c>
      <c r="O448" s="66" t="str">
        <f t="shared" si="98"/>
        <v>Insufficient Information</v>
      </c>
      <c r="P448" s="63" t="str">
        <f>IF(AND(J448&lt;&gt;"",J448&lt;=10),CRFs!$C$3,"")</f>
        <v/>
      </c>
      <c r="Q448" s="63" t="str">
        <f>IF(AND(J448&lt;&gt;"",J448&gt;=6,J448&lt;=15),CRFs!$C$4,"")</f>
        <v/>
      </c>
      <c r="R448" s="63" t="str">
        <f>IF(AND(J448&lt;&gt;"",J448&gt;=11,J448&lt;=20),CRFs!$C$5,"")</f>
        <v/>
      </c>
      <c r="S448" s="63" t="str">
        <f>IF(AND(J448&lt;&gt;"",J448&gt;=16,J448&lt;=25),CRFs!$C$6,"")</f>
        <v/>
      </c>
      <c r="T448" s="63" t="str">
        <f>IF(AND(J448&lt;&gt;"",J448&gt;=21),CRFs!$C$7,"")</f>
        <v/>
      </c>
      <c r="U448" s="63" t="str">
        <f>IF(AND(J448&lt;&gt;"",J448&gt;25),CRFs!$C$8,"")</f>
        <v/>
      </c>
      <c r="V448" s="63" t="str">
        <f>IF($N448="Yes",CRFs!$C$9,"")</f>
        <v/>
      </c>
      <c r="W448" s="63" t="str">
        <f>IF($O448="Yes",CRFs!$C$10,"")</f>
        <v/>
      </c>
      <c r="X448" s="63" t="s">
        <v>37</v>
      </c>
      <c r="Y448" s="63" t="str">
        <f>IFERROR(INDEX($P448:$W448,_xlfn.AGGREGATE(15,6,(COLUMN($P448:$W448)-COLUMN($P448)+1)/($P448:$W448&lt;&gt;""),COLUMNS($Y448:Y448))),"")</f>
        <v/>
      </c>
      <c r="Z448" s="63" t="str">
        <f>IFERROR(INDEX($P448:$W448,_xlfn.AGGREGATE(15,6,(COLUMN($P448:$W448)-COLUMN($P448)+1)/($P448:$W448&lt;&gt;""),COLUMNS($Y448:Z448))),"")</f>
        <v/>
      </c>
      <c r="AA448" s="63" t="str">
        <f>IFERROR(INDEX($P448:$W448,_xlfn.AGGREGATE(15,6,(COLUMN($P448:$W448)-COLUMN($P448)+1)/($P448:$W448&lt;&gt;""),COLUMNS($Y448:AA448))),"")</f>
        <v/>
      </c>
      <c r="AB448" s="63" t="str">
        <f>IFERROR(INDEX($P448:$W448,_xlfn.AGGREGATE(15,6,(COLUMN($P448:$W448)-COLUMN($P448)+1)/($P448:$W448&lt;&gt;""),COLUMNS($Y448:AB448))),"")</f>
        <v/>
      </c>
      <c r="AC448" s="86" t="s">
        <v>37</v>
      </c>
      <c r="AD448" s="67">
        <f>IFERROR(IF(LEFT(AE448,4)*1&lt;2022,VLOOKUP(AC448,CRFs!$C$3:$D$10,2,FALSE),IF(LEFT(AE448,4)*1&gt;=2022,VLOOKUP(AC448,CRFs!$C$3:$J$10,2+MATCH(AE448,CRFs!$E$2:$J$2,0),FALSE))),0)</f>
        <v>0</v>
      </c>
      <c r="AE448" s="66" t="str">
        <f t="shared" si="99"/>
        <v/>
      </c>
      <c r="AF448" s="66" t="str">
        <f t="shared" si="100"/>
        <v/>
      </c>
      <c r="AG448" s="68">
        <f t="shared" si="101"/>
        <v>0</v>
      </c>
      <c r="AH448" s="119" t="str">
        <f t="shared" si="102"/>
        <v/>
      </c>
      <c r="AI448" s="74"/>
    </row>
    <row r="449" spans="2:35" ht="16.2" hidden="1" customHeight="1" x14ac:dyDescent="0.25">
      <c r="B449" s="85" t="s">
        <v>525</v>
      </c>
      <c r="C449" s="87"/>
      <c r="D449" s="88"/>
      <c r="E449" s="87"/>
      <c r="F449" s="86" t="s">
        <v>37</v>
      </c>
      <c r="G449" s="86" t="s">
        <v>37</v>
      </c>
      <c r="H449" s="86" t="s">
        <v>37</v>
      </c>
      <c r="I449" s="66" t="str">
        <f t="shared" si="92"/>
        <v/>
      </c>
      <c r="J449" s="66" t="str">
        <f t="shared" si="93"/>
        <v/>
      </c>
      <c r="K449" s="66" t="str">
        <f t="shared" si="94"/>
        <v/>
      </c>
      <c r="L449" s="66" t="str">
        <f t="shared" si="95"/>
        <v/>
      </c>
      <c r="M449" s="66" t="str">
        <f t="shared" si="96"/>
        <v/>
      </c>
      <c r="N449" s="66" t="str">
        <f t="shared" si="97"/>
        <v>Insufficient Information</v>
      </c>
      <c r="O449" s="66" t="str">
        <f t="shared" si="98"/>
        <v>Insufficient Information</v>
      </c>
      <c r="P449" s="63" t="str">
        <f>IF(AND(J449&lt;&gt;"",J449&lt;=10),CRFs!$C$3,"")</f>
        <v/>
      </c>
      <c r="Q449" s="63" t="str">
        <f>IF(AND(J449&lt;&gt;"",J449&gt;=6,J449&lt;=15),CRFs!$C$4,"")</f>
        <v/>
      </c>
      <c r="R449" s="63" t="str">
        <f>IF(AND(J449&lt;&gt;"",J449&gt;=11,J449&lt;=20),CRFs!$C$5,"")</f>
        <v/>
      </c>
      <c r="S449" s="63" t="str">
        <f>IF(AND(J449&lt;&gt;"",J449&gt;=16,J449&lt;=25),CRFs!$C$6,"")</f>
        <v/>
      </c>
      <c r="T449" s="63" t="str">
        <f>IF(AND(J449&lt;&gt;"",J449&gt;=21),CRFs!$C$7,"")</f>
        <v/>
      </c>
      <c r="U449" s="63" t="str">
        <f>IF(AND(J449&lt;&gt;"",J449&gt;25),CRFs!$C$8,"")</f>
        <v/>
      </c>
      <c r="V449" s="63" t="str">
        <f>IF($N449="Yes",CRFs!$C$9,"")</f>
        <v/>
      </c>
      <c r="W449" s="63" t="str">
        <f>IF($O449="Yes",CRFs!$C$10,"")</f>
        <v/>
      </c>
      <c r="X449" s="63" t="s">
        <v>37</v>
      </c>
      <c r="Y449" s="63" t="str">
        <f>IFERROR(INDEX($P449:$W449,_xlfn.AGGREGATE(15,6,(COLUMN($P449:$W449)-COLUMN($P449)+1)/($P449:$W449&lt;&gt;""),COLUMNS($Y449:Y449))),"")</f>
        <v/>
      </c>
      <c r="Z449" s="63" t="str">
        <f>IFERROR(INDEX($P449:$W449,_xlfn.AGGREGATE(15,6,(COLUMN($P449:$W449)-COLUMN($P449)+1)/($P449:$W449&lt;&gt;""),COLUMNS($Y449:Z449))),"")</f>
        <v/>
      </c>
      <c r="AA449" s="63" t="str">
        <f>IFERROR(INDEX($P449:$W449,_xlfn.AGGREGATE(15,6,(COLUMN($P449:$W449)-COLUMN($P449)+1)/($P449:$W449&lt;&gt;""),COLUMNS($Y449:AA449))),"")</f>
        <v/>
      </c>
      <c r="AB449" s="63" t="str">
        <f>IFERROR(INDEX($P449:$W449,_xlfn.AGGREGATE(15,6,(COLUMN($P449:$W449)-COLUMN($P449)+1)/($P449:$W449&lt;&gt;""),COLUMNS($Y449:AB449))),"")</f>
        <v/>
      </c>
      <c r="AC449" s="86" t="s">
        <v>37</v>
      </c>
      <c r="AD449" s="67">
        <f>IFERROR(IF(LEFT(AE449,4)*1&lt;2022,VLOOKUP(AC449,CRFs!$C$3:$D$10,2,FALSE),IF(LEFT(AE449,4)*1&gt;=2022,VLOOKUP(AC449,CRFs!$C$3:$J$10,2+MATCH(AE449,CRFs!$E$2:$J$2,0),FALSE))),0)</f>
        <v>0</v>
      </c>
      <c r="AE449" s="66" t="str">
        <f t="shared" si="99"/>
        <v/>
      </c>
      <c r="AF449" s="66" t="str">
        <f t="shared" si="100"/>
        <v/>
      </c>
      <c r="AG449" s="68">
        <f t="shared" si="101"/>
        <v>0</v>
      </c>
      <c r="AH449" s="119" t="str">
        <f t="shared" si="102"/>
        <v/>
      </c>
      <c r="AI449" s="74"/>
    </row>
    <row r="450" spans="2:35" ht="16.2" hidden="1" customHeight="1" x14ac:dyDescent="0.25">
      <c r="B450" s="85" t="s">
        <v>526</v>
      </c>
      <c r="C450" s="87"/>
      <c r="D450" s="88"/>
      <c r="E450" s="87"/>
      <c r="F450" s="86" t="s">
        <v>37</v>
      </c>
      <c r="G450" s="86" t="s">
        <v>37</v>
      </c>
      <c r="H450" s="86" t="s">
        <v>37</v>
      </c>
      <c r="I450" s="66" t="str">
        <f t="shared" si="92"/>
        <v/>
      </c>
      <c r="J450" s="66" t="str">
        <f t="shared" si="93"/>
        <v/>
      </c>
      <c r="K450" s="66" t="str">
        <f t="shared" si="94"/>
        <v/>
      </c>
      <c r="L450" s="66" t="str">
        <f t="shared" si="95"/>
        <v/>
      </c>
      <c r="M450" s="66" t="str">
        <f t="shared" si="96"/>
        <v/>
      </c>
      <c r="N450" s="66" t="str">
        <f t="shared" si="97"/>
        <v>Insufficient Information</v>
      </c>
      <c r="O450" s="66" t="str">
        <f t="shared" si="98"/>
        <v>Insufficient Information</v>
      </c>
      <c r="P450" s="63" t="str">
        <f>IF(AND(J450&lt;&gt;"",J450&lt;=10),CRFs!$C$3,"")</f>
        <v/>
      </c>
      <c r="Q450" s="63" t="str">
        <f>IF(AND(J450&lt;&gt;"",J450&gt;=6,J450&lt;=15),CRFs!$C$4,"")</f>
        <v/>
      </c>
      <c r="R450" s="63" t="str">
        <f>IF(AND(J450&lt;&gt;"",J450&gt;=11,J450&lt;=20),CRFs!$C$5,"")</f>
        <v/>
      </c>
      <c r="S450" s="63" t="str">
        <f>IF(AND(J450&lt;&gt;"",J450&gt;=16,J450&lt;=25),CRFs!$C$6,"")</f>
        <v/>
      </c>
      <c r="T450" s="63" t="str">
        <f>IF(AND(J450&lt;&gt;"",J450&gt;=21),CRFs!$C$7,"")</f>
        <v/>
      </c>
      <c r="U450" s="63" t="str">
        <f>IF(AND(J450&lt;&gt;"",J450&gt;25),CRFs!$C$8,"")</f>
        <v/>
      </c>
      <c r="V450" s="63" t="str">
        <f>IF($N450="Yes",CRFs!$C$9,"")</f>
        <v/>
      </c>
      <c r="W450" s="63" t="str">
        <f>IF($O450="Yes",CRFs!$C$10,"")</f>
        <v/>
      </c>
      <c r="X450" s="63" t="s">
        <v>37</v>
      </c>
      <c r="Y450" s="63" t="str">
        <f>IFERROR(INDEX($P450:$W450,_xlfn.AGGREGATE(15,6,(COLUMN($P450:$W450)-COLUMN($P450)+1)/($P450:$W450&lt;&gt;""),COLUMNS($Y450:Y450))),"")</f>
        <v/>
      </c>
      <c r="Z450" s="63" t="str">
        <f>IFERROR(INDEX($P450:$W450,_xlfn.AGGREGATE(15,6,(COLUMN($P450:$W450)-COLUMN($P450)+1)/($P450:$W450&lt;&gt;""),COLUMNS($Y450:Z450))),"")</f>
        <v/>
      </c>
      <c r="AA450" s="63" t="str">
        <f>IFERROR(INDEX($P450:$W450,_xlfn.AGGREGATE(15,6,(COLUMN($P450:$W450)-COLUMN($P450)+1)/($P450:$W450&lt;&gt;""),COLUMNS($Y450:AA450))),"")</f>
        <v/>
      </c>
      <c r="AB450" s="63" t="str">
        <f>IFERROR(INDEX($P450:$W450,_xlfn.AGGREGATE(15,6,(COLUMN($P450:$W450)-COLUMN($P450)+1)/($P450:$W450&lt;&gt;""),COLUMNS($Y450:AB450))),"")</f>
        <v/>
      </c>
      <c r="AC450" s="86" t="s">
        <v>37</v>
      </c>
      <c r="AD450" s="67">
        <f>IFERROR(IF(LEFT(AE450,4)*1&lt;2022,VLOOKUP(AC450,CRFs!$C$3:$D$10,2,FALSE),IF(LEFT(AE450,4)*1&gt;=2022,VLOOKUP(AC450,CRFs!$C$3:$J$10,2+MATCH(AE450,CRFs!$E$2:$J$2,0),FALSE))),0)</f>
        <v>0</v>
      </c>
      <c r="AE450" s="66" t="str">
        <f t="shared" si="99"/>
        <v/>
      </c>
      <c r="AF450" s="66" t="str">
        <f t="shared" si="100"/>
        <v/>
      </c>
      <c r="AG450" s="68">
        <f t="shared" si="101"/>
        <v>0</v>
      </c>
      <c r="AH450" s="119" t="str">
        <f t="shared" si="102"/>
        <v/>
      </c>
      <c r="AI450" s="74"/>
    </row>
    <row r="451" spans="2:35" ht="16.2" hidden="1" customHeight="1" x14ac:dyDescent="0.25">
      <c r="B451" s="85" t="s">
        <v>527</v>
      </c>
      <c r="C451" s="87"/>
      <c r="D451" s="88"/>
      <c r="E451" s="87"/>
      <c r="F451" s="86" t="s">
        <v>37</v>
      </c>
      <c r="G451" s="86" t="s">
        <v>37</v>
      </c>
      <c r="H451" s="86" t="s">
        <v>37</v>
      </c>
      <c r="I451" s="66" t="str">
        <f t="shared" si="92"/>
        <v/>
      </c>
      <c r="J451" s="66" t="str">
        <f t="shared" si="93"/>
        <v/>
      </c>
      <c r="K451" s="66" t="str">
        <f t="shared" si="94"/>
        <v/>
      </c>
      <c r="L451" s="66" t="str">
        <f t="shared" si="95"/>
        <v/>
      </c>
      <c r="M451" s="66" t="str">
        <f t="shared" si="96"/>
        <v/>
      </c>
      <c r="N451" s="66" t="str">
        <f t="shared" si="97"/>
        <v>Insufficient Information</v>
      </c>
      <c r="O451" s="66" t="str">
        <f t="shared" si="98"/>
        <v>Insufficient Information</v>
      </c>
      <c r="P451" s="63" t="str">
        <f>IF(AND(J451&lt;&gt;"",J451&lt;=10),CRFs!$C$3,"")</f>
        <v/>
      </c>
      <c r="Q451" s="63" t="str">
        <f>IF(AND(J451&lt;&gt;"",J451&gt;=6,J451&lt;=15),CRFs!$C$4,"")</f>
        <v/>
      </c>
      <c r="R451" s="63" t="str">
        <f>IF(AND(J451&lt;&gt;"",J451&gt;=11,J451&lt;=20),CRFs!$C$5,"")</f>
        <v/>
      </c>
      <c r="S451" s="63" t="str">
        <f>IF(AND(J451&lt;&gt;"",J451&gt;=16,J451&lt;=25),CRFs!$C$6,"")</f>
        <v/>
      </c>
      <c r="T451" s="63" t="str">
        <f>IF(AND(J451&lt;&gt;"",J451&gt;=21),CRFs!$C$7,"")</f>
        <v/>
      </c>
      <c r="U451" s="63" t="str">
        <f>IF(AND(J451&lt;&gt;"",J451&gt;25),CRFs!$C$8,"")</f>
        <v/>
      </c>
      <c r="V451" s="63" t="str">
        <f>IF($N451="Yes",CRFs!$C$9,"")</f>
        <v/>
      </c>
      <c r="W451" s="63" t="str">
        <f>IF($O451="Yes",CRFs!$C$10,"")</f>
        <v/>
      </c>
      <c r="X451" s="63" t="s">
        <v>37</v>
      </c>
      <c r="Y451" s="63" t="str">
        <f>IFERROR(INDEX($P451:$W451,_xlfn.AGGREGATE(15,6,(COLUMN($P451:$W451)-COLUMN($P451)+1)/($P451:$W451&lt;&gt;""),COLUMNS($Y451:Y451))),"")</f>
        <v/>
      </c>
      <c r="Z451" s="63" t="str">
        <f>IFERROR(INDEX($P451:$W451,_xlfn.AGGREGATE(15,6,(COLUMN($P451:$W451)-COLUMN($P451)+1)/($P451:$W451&lt;&gt;""),COLUMNS($Y451:Z451))),"")</f>
        <v/>
      </c>
      <c r="AA451" s="63" t="str">
        <f>IFERROR(INDEX($P451:$W451,_xlfn.AGGREGATE(15,6,(COLUMN($P451:$W451)-COLUMN($P451)+1)/($P451:$W451&lt;&gt;""),COLUMNS($Y451:AA451))),"")</f>
        <v/>
      </c>
      <c r="AB451" s="63" t="str">
        <f>IFERROR(INDEX($P451:$W451,_xlfn.AGGREGATE(15,6,(COLUMN($P451:$W451)-COLUMN($P451)+1)/($P451:$W451&lt;&gt;""),COLUMNS($Y451:AB451))),"")</f>
        <v/>
      </c>
      <c r="AC451" s="86" t="s">
        <v>37</v>
      </c>
      <c r="AD451" s="67">
        <f>IFERROR(IF(LEFT(AE451,4)*1&lt;2022,VLOOKUP(AC451,CRFs!$C$3:$D$10,2,FALSE),IF(LEFT(AE451,4)*1&gt;=2022,VLOOKUP(AC451,CRFs!$C$3:$J$10,2+MATCH(AE451,CRFs!$E$2:$J$2,0),FALSE))),0)</f>
        <v>0</v>
      </c>
      <c r="AE451" s="66" t="str">
        <f t="shared" si="99"/>
        <v/>
      </c>
      <c r="AF451" s="66" t="str">
        <f t="shared" si="100"/>
        <v/>
      </c>
      <c r="AG451" s="68">
        <f t="shared" si="101"/>
        <v>0</v>
      </c>
      <c r="AH451" s="119" t="str">
        <f t="shared" si="102"/>
        <v/>
      </c>
      <c r="AI451" s="74"/>
    </row>
    <row r="452" spans="2:35" ht="16.2" hidden="1" customHeight="1" x14ac:dyDescent="0.25">
      <c r="B452" s="85" t="s">
        <v>528</v>
      </c>
      <c r="C452" s="87"/>
      <c r="D452" s="88"/>
      <c r="E452" s="87"/>
      <c r="F452" s="86" t="s">
        <v>37</v>
      </c>
      <c r="G452" s="86" t="s">
        <v>37</v>
      </c>
      <c r="H452" s="86" t="s">
        <v>37</v>
      </c>
      <c r="I452" s="66" t="str">
        <f t="shared" si="92"/>
        <v/>
      </c>
      <c r="J452" s="66" t="str">
        <f t="shared" si="93"/>
        <v/>
      </c>
      <c r="K452" s="66" t="str">
        <f t="shared" si="94"/>
        <v/>
      </c>
      <c r="L452" s="66" t="str">
        <f t="shared" si="95"/>
        <v/>
      </c>
      <c r="M452" s="66" t="str">
        <f t="shared" si="96"/>
        <v/>
      </c>
      <c r="N452" s="66" t="str">
        <f t="shared" si="97"/>
        <v>Insufficient Information</v>
      </c>
      <c r="O452" s="66" t="str">
        <f t="shared" si="98"/>
        <v>Insufficient Information</v>
      </c>
      <c r="P452" s="63" t="str">
        <f>IF(AND(J452&lt;&gt;"",J452&lt;=10),CRFs!$C$3,"")</f>
        <v/>
      </c>
      <c r="Q452" s="63" t="str">
        <f>IF(AND(J452&lt;&gt;"",J452&gt;=6,J452&lt;=15),CRFs!$C$4,"")</f>
        <v/>
      </c>
      <c r="R452" s="63" t="str">
        <f>IF(AND(J452&lt;&gt;"",J452&gt;=11,J452&lt;=20),CRFs!$C$5,"")</f>
        <v/>
      </c>
      <c r="S452" s="63" t="str">
        <f>IF(AND(J452&lt;&gt;"",J452&gt;=16,J452&lt;=25),CRFs!$C$6,"")</f>
        <v/>
      </c>
      <c r="T452" s="63" t="str">
        <f>IF(AND(J452&lt;&gt;"",J452&gt;=21),CRFs!$C$7,"")</f>
        <v/>
      </c>
      <c r="U452" s="63" t="str">
        <f>IF(AND(J452&lt;&gt;"",J452&gt;25),CRFs!$C$8,"")</f>
        <v/>
      </c>
      <c r="V452" s="63" t="str">
        <f>IF($N452="Yes",CRFs!$C$9,"")</f>
        <v/>
      </c>
      <c r="W452" s="63" t="str">
        <f>IF($O452="Yes",CRFs!$C$10,"")</f>
        <v/>
      </c>
      <c r="X452" s="63" t="s">
        <v>37</v>
      </c>
      <c r="Y452" s="63" t="str">
        <f>IFERROR(INDEX($P452:$W452,_xlfn.AGGREGATE(15,6,(COLUMN($P452:$W452)-COLUMN($P452)+1)/($P452:$W452&lt;&gt;""),COLUMNS($Y452:Y452))),"")</f>
        <v/>
      </c>
      <c r="Z452" s="63" t="str">
        <f>IFERROR(INDEX($P452:$W452,_xlfn.AGGREGATE(15,6,(COLUMN($P452:$W452)-COLUMN($P452)+1)/($P452:$W452&lt;&gt;""),COLUMNS($Y452:Z452))),"")</f>
        <v/>
      </c>
      <c r="AA452" s="63" t="str">
        <f>IFERROR(INDEX($P452:$W452,_xlfn.AGGREGATE(15,6,(COLUMN($P452:$W452)-COLUMN($P452)+1)/($P452:$W452&lt;&gt;""),COLUMNS($Y452:AA452))),"")</f>
        <v/>
      </c>
      <c r="AB452" s="63" t="str">
        <f>IFERROR(INDEX($P452:$W452,_xlfn.AGGREGATE(15,6,(COLUMN($P452:$W452)-COLUMN($P452)+1)/($P452:$W452&lt;&gt;""),COLUMNS($Y452:AB452))),"")</f>
        <v/>
      </c>
      <c r="AC452" s="86" t="s">
        <v>37</v>
      </c>
      <c r="AD452" s="67">
        <f>IFERROR(IF(LEFT(AE452,4)*1&lt;2022,VLOOKUP(AC452,CRFs!$C$3:$D$10,2,FALSE),IF(LEFT(AE452,4)*1&gt;=2022,VLOOKUP(AC452,CRFs!$C$3:$J$10,2+MATCH(AE452,CRFs!$E$2:$J$2,0),FALSE))),0)</f>
        <v>0</v>
      </c>
      <c r="AE452" s="66" t="str">
        <f t="shared" si="99"/>
        <v/>
      </c>
      <c r="AF452" s="66" t="str">
        <f t="shared" si="100"/>
        <v/>
      </c>
      <c r="AG452" s="68">
        <f t="shared" si="101"/>
        <v>0</v>
      </c>
      <c r="AH452" s="119" t="str">
        <f t="shared" si="102"/>
        <v/>
      </c>
      <c r="AI452" s="74"/>
    </row>
    <row r="453" spans="2:35" ht="16.2" hidden="1" customHeight="1" x14ac:dyDescent="0.25">
      <c r="B453" s="85" t="s">
        <v>529</v>
      </c>
      <c r="C453" s="87"/>
      <c r="D453" s="88"/>
      <c r="E453" s="87"/>
      <c r="F453" s="86" t="s">
        <v>37</v>
      </c>
      <c r="G453" s="86" t="s">
        <v>37</v>
      </c>
      <c r="H453" s="86" t="s">
        <v>37</v>
      </c>
      <c r="I453" s="66" t="str">
        <f t="shared" si="92"/>
        <v/>
      </c>
      <c r="J453" s="66" t="str">
        <f t="shared" si="93"/>
        <v/>
      </c>
      <c r="K453" s="66" t="str">
        <f t="shared" si="94"/>
        <v/>
      </c>
      <c r="L453" s="66" t="str">
        <f t="shared" si="95"/>
        <v/>
      </c>
      <c r="M453" s="66" t="str">
        <f t="shared" si="96"/>
        <v/>
      </c>
      <c r="N453" s="66" t="str">
        <f t="shared" si="97"/>
        <v>Insufficient Information</v>
      </c>
      <c r="O453" s="66" t="str">
        <f t="shared" si="98"/>
        <v>Insufficient Information</v>
      </c>
      <c r="P453" s="63" t="str">
        <f>IF(AND(J453&lt;&gt;"",J453&lt;=10),CRFs!$C$3,"")</f>
        <v/>
      </c>
      <c r="Q453" s="63" t="str">
        <f>IF(AND(J453&lt;&gt;"",J453&gt;=6,J453&lt;=15),CRFs!$C$4,"")</f>
        <v/>
      </c>
      <c r="R453" s="63" t="str">
        <f>IF(AND(J453&lt;&gt;"",J453&gt;=11,J453&lt;=20),CRFs!$C$5,"")</f>
        <v/>
      </c>
      <c r="S453" s="63" t="str">
        <f>IF(AND(J453&lt;&gt;"",J453&gt;=16,J453&lt;=25),CRFs!$C$6,"")</f>
        <v/>
      </c>
      <c r="T453" s="63" t="str">
        <f>IF(AND(J453&lt;&gt;"",J453&gt;=21),CRFs!$C$7,"")</f>
        <v/>
      </c>
      <c r="U453" s="63" t="str">
        <f>IF(AND(J453&lt;&gt;"",J453&gt;25),CRFs!$C$8,"")</f>
        <v/>
      </c>
      <c r="V453" s="63" t="str">
        <f>IF($N453="Yes",CRFs!$C$9,"")</f>
        <v/>
      </c>
      <c r="W453" s="63" t="str">
        <f>IF($O453="Yes",CRFs!$C$10,"")</f>
        <v/>
      </c>
      <c r="X453" s="63" t="s">
        <v>37</v>
      </c>
      <c r="Y453" s="63" t="str">
        <f>IFERROR(INDEX($P453:$W453,_xlfn.AGGREGATE(15,6,(COLUMN($P453:$W453)-COLUMN($P453)+1)/($P453:$W453&lt;&gt;""),COLUMNS($Y453:Y453))),"")</f>
        <v/>
      </c>
      <c r="Z453" s="63" t="str">
        <f>IFERROR(INDEX($P453:$W453,_xlfn.AGGREGATE(15,6,(COLUMN($P453:$W453)-COLUMN($P453)+1)/($P453:$W453&lt;&gt;""),COLUMNS($Y453:Z453))),"")</f>
        <v/>
      </c>
      <c r="AA453" s="63" t="str">
        <f>IFERROR(INDEX($P453:$W453,_xlfn.AGGREGATE(15,6,(COLUMN($P453:$W453)-COLUMN($P453)+1)/($P453:$W453&lt;&gt;""),COLUMNS($Y453:AA453))),"")</f>
        <v/>
      </c>
      <c r="AB453" s="63" t="str">
        <f>IFERROR(INDEX($P453:$W453,_xlfn.AGGREGATE(15,6,(COLUMN($P453:$W453)-COLUMN($P453)+1)/($P453:$W453&lt;&gt;""),COLUMNS($Y453:AB453))),"")</f>
        <v/>
      </c>
      <c r="AC453" s="86" t="s">
        <v>37</v>
      </c>
      <c r="AD453" s="67">
        <f>IFERROR(IF(LEFT(AE453,4)*1&lt;2022,VLOOKUP(AC453,CRFs!$C$3:$D$10,2,FALSE),IF(LEFT(AE453,4)*1&gt;=2022,VLOOKUP(AC453,CRFs!$C$3:$J$10,2+MATCH(AE453,CRFs!$E$2:$J$2,0),FALSE))),0)</f>
        <v>0</v>
      </c>
      <c r="AE453" s="66" t="str">
        <f t="shared" si="99"/>
        <v/>
      </c>
      <c r="AF453" s="66" t="str">
        <f t="shared" si="100"/>
        <v/>
      </c>
      <c r="AG453" s="68">
        <f t="shared" si="101"/>
        <v>0</v>
      </c>
      <c r="AH453" s="119" t="str">
        <f t="shared" si="102"/>
        <v/>
      </c>
      <c r="AI453" s="74"/>
    </row>
    <row r="454" spans="2:35" ht="16.2" hidden="1" customHeight="1" x14ac:dyDescent="0.25">
      <c r="B454" s="85" t="s">
        <v>530</v>
      </c>
      <c r="C454" s="87"/>
      <c r="D454" s="88"/>
      <c r="E454" s="87"/>
      <c r="F454" s="86" t="s">
        <v>37</v>
      </c>
      <c r="G454" s="86" t="s">
        <v>37</v>
      </c>
      <c r="H454" s="86" t="s">
        <v>37</v>
      </c>
      <c r="I454" s="66" t="str">
        <f t="shared" si="92"/>
        <v/>
      </c>
      <c r="J454" s="66" t="str">
        <f t="shared" si="93"/>
        <v/>
      </c>
      <c r="K454" s="66" t="str">
        <f t="shared" si="94"/>
        <v/>
      </c>
      <c r="L454" s="66" t="str">
        <f t="shared" si="95"/>
        <v/>
      </c>
      <c r="M454" s="66" t="str">
        <f t="shared" si="96"/>
        <v/>
      </c>
      <c r="N454" s="66" t="str">
        <f t="shared" si="97"/>
        <v>Insufficient Information</v>
      </c>
      <c r="O454" s="66" t="str">
        <f t="shared" si="98"/>
        <v>Insufficient Information</v>
      </c>
      <c r="P454" s="63" t="str">
        <f>IF(AND(J454&lt;&gt;"",J454&lt;=10),CRFs!$C$3,"")</f>
        <v/>
      </c>
      <c r="Q454" s="63" t="str">
        <f>IF(AND(J454&lt;&gt;"",J454&gt;=6,J454&lt;=15),CRFs!$C$4,"")</f>
        <v/>
      </c>
      <c r="R454" s="63" t="str">
        <f>IF(AND(J454&lt;&gt;"",J454&gt;=11,J454&lt;=20),CRFs!$C$5,"")</f>
        <v/>
      </c>
      <c r="S454" s="63" t="str">
        <f>IF(AND(J454&lt;&gt;"",J454&gt;=16,J454&lt;=25),CRFs!$C$6,"")</f>
        <v/>
      </c>
      <c r="T454" s="63" t="str">
        <f>IF(AND(J454&lt;&gt;"",J454&gt;=21),CRFs!$C$7,"")</f>
        <v/>
      </c>
      <c r="U454" s="63" t="str">
        <f>IF(AND(J454&lt;&gt;"",J454&gt;25),CRFs!$C$8,"")</f>
        <v/>
      </c>
      <c r="V454" s="63" t="str">
        <f>IF($N454="Yes",CRFs!$C$9,"")</f>
        <v/>
      </c>
      <c r="W454" s="63" t="str">
        <f>IF($O454="Yes",CRFs!$C$10,"")</f>
        <v/>
      </c>
      <c r="X454" s="63" t="s">
        <v>37</v>
      </c>
      <c r="Y454" s="63" t="str">
        <f>IFERROR(INDEX($P454:$W454,_xlfn.AGGREGATE(15,6,(COLUMN($P454:$W454)-COLUMN($P454)+1)/($P454:$W454&lt;&gt;""),COLUMNS($Y454:Y454))),"")</f>
        <v/>
      </c>
      <c r="Z454" s="63" t="str">
        <f>IFERROR(INDEX($P454:$W454,_xlfn.AGGREGATE(15,6,(COLUMN($P454:$W454)-COLUMN($P454)+1)/($P454:$W454&lt;&gt;""),COLUMNS($Y454:Z454))),"")</f>
        <v/>
      </c>
      <c r="AA454" s="63" t="str">
        <f>IFERROR(INDEX($P454:$W454,_xlfn.AGGREGATE(15,6,(COLUMN($P454:$W454)-COLUMN($P454)+1)/($P454:$W454&lt;&gt;""),COLUMNS($Y454:AA454))),"")</f>
        <v/>
      </c>
      <c r="AB454" s="63" t="str">
        <f>IFERROR(INDEX($P454:$W454,_xlfn.AGGREGATE(15,6,(COLUMN($P454:$W454)-COLUMN($P454)+1)/($P454:$W454&lt;&gt;""),COLUMNS($Y454:AB454))),"")</f>
        <v/>
      </c>
      <c r="AC454" s="86" t="s">
        <v>37</v>
      </c>
      <c r="AD454" s="67">
        <f>IFERROR(IF(LEFT(AE454,4)*1&lt;2022,VLOOKUP(AC454,CRFs!$C$3:$D$10,2,FALSE),IF(LEFT(AE454,4)*1&gt;=2022,VLOOKUP(AC454,CRFs!$C$3:$J$10,2+MATCH(AE454,CRFs!$E$2:$J$2,0),FALSE))),0)</f>
        <v>0</v>
      </c>
      <c r="AE454" s="66" t="str">
        <f t="shared" si="99"/>
        <v/>
      </c>
      <c r="AF454" s="66" t="str">
        <f t="shared" si="100"/>
        <v/>
      </c>
      <c r="AG454" s="68">
        <f t="shared" si="101"/>
        <v>0</v>
      </c>
      <c r="AH454" s="119" t="str">
        <f t="shared" si="102"/>
        <v/>
      </c>
      <c r="AI454" s="74"/>
    </row>
    <row r="455" spans="2:35" ht="16.2" hidden="1" customHeight="1" x14ac:dyDescent="0.25">
      <c r="B455" s="85" t="s">
        <v>531</v>
      </c>
      <c r="C455" s="87"/>
      <c r="D455" s="88"/>
      <c r="E455" s="87"/>
      <c r="F455" s="86" t="s">
        <v>37</v>
      </c>
      <c r="G455" s="86" t="s">
        <v>37</v>
      </c>
      <c r="H455" s="86" t="s">
        <v>37</v>
      </c>
      <c r="I455" s="66" t="str">
        <f t="shared" si="92"/>
        <v/>
      </c>
      <c r="J455" s="66" t="str">
        <f t="shared" si="93"/>
        <v/>
      </c>
      <c r="K455" s="66" t="str">
        <f t="shared" si="94"/>
        <v/>
      </c>
      <c r="L455" s="66" t="str">
        <f t="shared" si="95"/>
        <v/>
      </c>
      <c r="M455" s="66" t="str">
        <f t="shared" si="96"/>
        <v/>
      </c>
      <c r="N455" s="66" t="str">
        <f t="shared" si="97"/>
        <v>Insufficient Information</v>
      </c>
      <c r="O455" s="66" t="str">
        <f t="shared" si="98"/>
        <v>Insufficient Information</v>
      </c>
      <c r="P455" s="63" t="str">
        <f>IF(AND(J455&lt;&gt;"",J455&lt;=10),CRFs!$C$3,"")</f>
        <v/>
      </c>
      <c r="Q455" s="63" t="str">
        <f>IF(AND(J455&lt;&gt;"",J455&gt;=6,J455&lt;=15),CRFs!$C$4,"")</f>
        <v/>
      </c>
      <c r="R455" s="63" t="str">
        <f>IF(AND(J455&lt;&gt;"",J455&gt;=11,J455&lt;=20),CRFs!$C$5,"")</f>
        <v/>
      </c>
      <c r="S455" s="63" t="str">
        <f>IF(AND(J455&lt;&gt;"",J455&gt;=16,J455&lt;=25),CRFs!$C$6,"")</f>
        <v/>
      </c>
      <c r="T455" s="63" t="str">
        <f>IF(AND(J455&lt;&gt;"",J455&gt;=21),CRFs!$C$7,"")</f>
        <v/>
      </c>
      <c r="U455" s="63" t="str">
        <f>IF(AND(J455&lt;&gt;"",J455&gt;25),CRFs!$C$8,"")</f>
        <v/>
      </c>
      <c r="V455" s="63" t="str">
        <f>IF($N455="Yes",CRFs!$C$9,"")</f>
        <v/>
      </c>
      <c r="W455" s="63" t="str">
        <f>IF($O455="Yes",CRFs!$C$10,"")</f>
        <v/>
      </c>
      <c r="X455" s="63" t="s">
        <v>37</v>
      </c>
      <c r="Y455" s="63" t="str">
        <f>IFERROR(INDEX($P455:$W455,_xlfn.AGGREGATE(15,6,(COLUMN($P455:$W455)-COLUMN($P455)+1)/($P455:$W455&lt;&gt;""),COLUMNS($Y455:Y455))),"")</f>
        <v/>
      </c>
      <c r="Z455" s="63" t="str">
        <f>IFERROR(INDEX($P455:$W455,_xlfn.AGGREGATE(15,6,(COLUMN($P455:$W455)-COLUMN($P455)+1)/($P455:$W455&lt;&gt;""),COLUMNS($Y455:Z455))),"")</f>
        <v/>
      </c>
      <c r="AA455" s="63" t="str">
        <f>IFERROR(INDEX($P455:$W455,_xlfn.AGGREGATE(15,6,(COLUMN($P455:$W455)-COLUMN($P455)+1)/($P455:$W455&lt;&gt;""),COLUMNS($Y455:AA455))),"")</f>
        <v/>
      </c>
      <c r="AB455" s="63" t="str">
        <f>IFERROR(INDEX($P455:$W455,_xlfn.AGGREGATE(15,6,(COLUMN($P455:$W455)-COLUMN($P455)+1)/($P455:$W455&lt;&gt;""),COLUMNS($Y455:AB455))),"")</f>
        <v/>
      </c>
      <c r="AC455" s="86" t="s">
        <v>37</v>
      </c>
      <c r="AD455" s="67">
        <f>IFERROR(IF(LEFT(AE455,4)*1&lt;2022,VLOOKUP(AC455,CRFs!$C$3:$D$10,2,FALSE),IF(LEFT(AE455,4)*1&gt;=2022,VLOOKUP(AC455,CRFs!$C$3:$J$10,2+MATCH(AE455,CRFs!$E$2:$J$2,0),FALSE))),0)</f>
        <v>0</v>
      </c>
      <c r="AE455" s="66" t="str">
        <f t="shared" si="99"/>
        <v/>
      </c>
      <c r="AF455" s="66" t="str">
        <f t="shared" si="100"/>
        <v/>
      </c>
      <c r="AG455" s="68">
        <f t="shared" si="101"/>
        <v>0</v>
      </c>
      <c r="AH455" s="119" t="str">
        <f t="shared" si="102"/>
        <v/>
      </c>
      <c r="AI455" s="74"/>
    </row>
    <row r="456" spans="2:35" ht="16.2" hidden="1" customHeight="1" x14ac:dyDescent="0.25">
      <c r="B456" s="85" t="s">
        <v>532</v>
      </c>
      <c r="C456" s="87"/>
      <c r="D456" s="88"/>
      <c r="E456" s="87"/>
      <c r="F456" s="86" t="s">
        <v>37</v>
      </c>
      <c r="G456" s="86" t="s">
        <v>37</v>
      </c>
      <c r="H456" s="86" t="s">
        <v>37</v>
      </c>
      <c r="I456" s="66" t="str">
        <f t="shared" si="92"/>
        <v/>
      </c>
      <c r="J456" s="66" t="str">
        <f t="shared" si="93"/>
        <v/>
      </c>
      <c r="K456" s="66" t="str">
        <f t="shared" si="94"/>
        <v/>
      </c>
      <c r="L456" s="66" t="str">
        <f t="shared" si="95"/>
        <v/>
      </c>
      <c r="M456" s="66" t="str">
        <f t="shared" si="96"/>
        <v/>
      </c>
      <c r="N456" s="66" t="str">
        <f t="shared" si="97"/>
        <v>Insufficient Information</v>
      </c>
      <c r="O456" s="66" t="str">
        <f t="shared" si="98"/>
        <v>Insufficient Information</v>
      </c>
      <c r="P456" s="63" t="str">
        <f>IF(AND(J456&lt;&gt;"",J456&lt;=10),CRFs!$C$3,"")</f>
        <v/>
      </c>
      <c r="Q456" s="63" t="str">
        <f>IF(AND(J456&lt;&gt;"",J456&gt;=6,J456&lt;=15),CRFs!$C$4,"")</f>
        <v/>
      </c>
      <c r="R456" s="63" t="str">
        <f>IF(AND(J456&lt;&gt;"",J456&gt;=11,J456&lt;=20),CRFs!$C$5,"")</f>
        <v/>
      </c>
      <c r="S456" s="63" t="str">
        <f>IF(AND(J456&lt;&gt;"",J456&gt;=16,J456&lt;=25),CRFs!$C$6,"")</f>
        <v/>
      </c>
      <c r="T456" s="63" t="str">
        <f>IF(AND(J456&lt;&gt;"",J456&gt;=21),CRFs!$C$7,"")</f>
        <v/>
      </c>
      <c r="U456" s="63" t="str">
        <f>IF(AND(J456&lt;&gt;"",J456&gt;25),CRFs!$C$8,"")</f>
        <v/>
      </c>
      <c r="V456" s="63" t="str">
        <f>IF($N456="Yes",CRFs!$C$9,"")</f>
        <v/>
      </c>
      <c r="W456" s="63" t="str">
        <f>IF($O456="Yes",CRFs!$C$10,"")</f>
        <v/>
      </c>
      <c r="X456" s="63" t="s">
        <v>37</v>
      </c>
      <c r="Y456" s="63" t="str">
        <f>IFERROR(INDEX($P456:$W456,_xlfn.AGGREGATE(15,6,(COLUMN($P456:$W456)-COLUMN($P456)+1)/($P456:$W456&lt;&gt;""),COLUMNS($Y456:Y456))),"")</f>
        <v/>
      </c>
      <c r="Z456" s="63" t="str">
        <f>IFERROR(INDEX($P456:$W456,_xlfn.AGGREGATE(15,6,(COLUMN($P456:$W456)-COLUMN($P456)+1)/($P456:$W456&lt;&gt;""),COLUMNS($Y456:Z456))),"")</f>
        <v/>
      </c>
      <c r="AA456" s="63" t="str">
        <f>IFERROR(INDEX($P456:$W456,_xlfn.AGGREGATE(15,6,(COLUMN($P456:$W456)-COLUMN($P456)+1)/($P456:$W456&lt;&gt;""),COLUMNS($Y456:AA456))),"")</f>
        <v/>
      </c>
      <c r="AB456" s="63" t="str">
        <f>IFERROR(INDEX($P456:$W456,_xlfn.AGGREGATE(15,6,(COLUMN($P456:$W456)-COLUMN($P456)+1)/($P456:$W456&lt;&gt;""),COLUMNS($Y456:AB456))),"")</f>
        <v/>
      </c>
      <c r="AC456" s="86" t="s">
        <v>37</v>
      </c>
      <c r="AD456" s="67">
        <f>IFERROR(IF(LEFT(AE456,4)*1&lt;2022,VLOOKUP(AC456,CRFs!$C$3:$D$10,2,FALSE),IF(LEFT(AE456,4)*1&gt;=2022,VLOOKUP(AC456,CRFs!$C$3:$J$10,2+MATCH(AE456,CRFs!$E$2:$J$2,0),FALSE))),0)</f>
        <v>0</v>
      </c>
      <c r="AE456" s="66" t="str">
        <f t="shared" si="99"/>
        <v/>
      </c>
      <c r="AF456" s="66" t="str">
        <f t="shared" si="100"/>
        <v/>
      </c>
      <c r="AG456" s="68">
        <f t="shared" si="101"/>
        <v>0</v>
      </c>
      <c r="AH456" s="119" t="str">
        <f t="shared" si="102"/>
        <v/>
      </c>
      <c r="AI456" s="74"/>
    </row>
    <row r="457" spans="2:35" ht="16.2" hidden="1" customHeight="1" x14ac:dyDescent="0.25">
      <c r="B457" s="85" t="s">
        <v>533</v>
      </c>
      <c r="C457" s="87"/>
      <c r="D457" s="88"/>
      <c r="E457" s="87"/>
      <c r="F457" s="86" t="s">
        <v>37</v>
      </c>
      <c r="G457" s="86" t="s">
        <v>37</v>
      </c>
      <c r="H457" s="86" t="s">
        <v>37</v>
      </c>
      <c r="I457" s="66" t="str">
        <f t="shared" si="92"/>
        <v/>
      </c>
      <c r="J457" s="66" t="str">
        <f t="shared" si="93"/>
        <v/>
      </c>
      <c r="K457" s="66" t="str">
        <f t="shared" si="94"/>
        <v/>
      </c>
      <c r="L457" s="66" t="str">
        <f t="shared" si="95"/>
        <v/>
      </c>
      <c r="M457" s="66" t="str">
        <f t="shared" si="96"/>
        <v/>
      </c>
      <c r="N457" s="66" t="str">
        <f t="shared" si="97"/>
        <v>Insufficient Information</v>
      </c>
      <c r="O457" s="66" t="str">
        <f t="shared" si="98"/>
        <v>Insufficient Information</v>
      </c>
      <c r="P457" s="63" t="str">
        <f>IF(AND(J457&lt;&gt;"",J457&lt;=10),CRFs!$C$3,"")</f>
        <v/>
      </c>
      <c r="Q457" s="63" t="str">
        <f>IF(AND(J457&lt;&gt;"",J457&gt;=6,J457&lt;=15),CRFs!$C$4,"")</f>
        <v/>
      </c>
      <c r="R457" s="63" t="str">
        <f>IF(AND(J457&lt;&gt;"",J457&gt;=11,J457&lt;=20),CRFs!$C$5,"")</f>
        <v/>
      </c>
      <c r="S457" s="63" t="str">
        <f>IF(AND(J457&lt;&gt;"",J457&gt;=16,J457&lt;=25),CRFs!$C$6,"")</f>
        <v/>
      </c>
      <c r="T457" s="63" t="str">
        <f>IF(AND(J457&lt;&gt;"",J457&gt;=21),CRFs!$C$7,"")</f>
        <v/>
      </c>
      <c r="U457" s="63" t="str">
        <f>IF(AND(J457&lt;&gt;"",J457&gt;25),CRFs!$C$8,"")</f>
        <v/>
      </c>
      <c r="V457" s="63" t="str">
        <f>IF($N457="Yes",CRFs!$C$9,"")</f>
        <v/>
      </c>
      <c r="W457" s="63" t="str">
        <f>IF($O457="Yes",CRFs!$C$10,"")</f>
        <v/>
      </c>
      <c r="X457" s="63" t="s">
        <v>37</v>
      </c>
      <c r="Y457" s="63" t="str">
        <f>IFERROR(INDEX($P457:$W457,_xlfn.AGGREGATE(15,6,(COLUMN($P457:$W457)-COLUMN($P457)+1)/($P457:$W457&lt;&gt;""),COLUMNS($Y457:Y457))),"")</f>
        <v/>
      </c>
      <c r="Z457" s="63" t="str">
        <f>IFERROR(INDEX($P457:$W457,_xlfn.AGGREGATE(15,6,(COLUMN($P457:$W457)-COLUMN($P457)+1)/($P457:$W457&lt;&gt;""),COLUMNS($Y457:Z457))),"")</f>
        <v/>
      </c>
      <c r="AA457" s="63" t="str">
        <f>IFERROR(INDEX($P457:$W457,_xlfn.AGGREGATE(15,6,(COLUMN($P457:$W457)-COLUMN($P457)+1)/($P457:$W457&lt;&gt;""),COLUMNS($Y457:AA457))),"")</f>
        <v/>
      </c>
      <c r="AB457" s="63" t="str">
        <f>IFERROR(INDEX($P457:$W457,_xlfn.AGGREGATE(15,6,(COLUMN($P457:$W457)-COLUMN($P457)+1)/($P457:$W457&lt;&gt;""),COLUMNS($Y457:AB457))),"")</f>
        <v/>
      </c>
      <c r="AC457" s="86" t="s">
        <v>37</v>
      </c>
      <c r="AD457" s="67">
        <f>IFERROR(IF(LEFT(AE457,4)*1&lt;2022,VLOOKUP(AC457,CRFs!$C$3:$D$10,2,FALSE),IF(LEFT(AE457,4)*1&gt;=2022,VLOOKUP(AC457,CRFs!$C$3:$J$10,2+MATCH(AE457,CRFs!$E$2:$J$2,0),FALSE))),0)</f>
        <v>0</v>
      </c>
      <c r="AE457" s="66" t="str">
        <f t="shared" si="99"/>
        <v/>
      </c>
      <c r="AF457" s="66" t="str">
        <f t="shared" si="100"/>
        <v/>
      </c>
      <c r="AG457" s="68">
        <f t="shared" si="101"/>
        <v>0</v>
      </c>
      <c r="AH457" s="119" t="str">
        <f t="shared" si="102"/>
        <v/>
      </c>
      <c r="AI457" s="74"/>
    </row>
    <row r="458" spans="2:35" ht="16.2" hidden="1" customHeight="1" x14ac:dyDescent="0.25">
      <c r="B458" s="85" t="s">
        <v>534</v>
      </c>
      <c r="C458" s="87"/>
      <c r="D458" s="88"/>
      <c r="E458" s="87"/>
      <c r="F458" s="86" t="s">
        <v>37</v>
      </c>
      <c r="G458" s="86" t="s">
        <v>37</v>
      </c>
      <c r="H458" s="86" t="s">
        <v>37</v>
      </c>
      <c r="I458" s="66" t="str">
        <f t="shared" si="92"/>
        <v/>
      </c>
      <c r="J458" s="66" t="str">
        <f t="shared" si="93"/>
        <v/>
      </c>
      <c r="K458" s="66" t="str">
        <f t="shared" si="94"/>
        <v/>
      </c>
      <c r="L458" s="66" t="str">
        <f t="shared" si="95"/>
        <v/>
      </c>
      <c r="M458" s="66" t="str">
        <f t="shared" si="96"/>
        <v/>
      </c>
      <c r="N458" s="66" t="str">
        <f t="shared" si="97"/>
        <v>Insufficient Information</v>
      </c>
      <c r="O458" s="66" t="str">
        <f t="shared" si="98"/>
        <v>Insufficient Information</v>
      </c>
      <c r="P458" s="63" t="str">
        <f>IF(AND(J458&lt;&gt;"",J458&lt;=10),CRFs!$C$3,"")</f>
        <v/>
      </c>
      <c r="Q458" s="63" t="str">
        <f>IF(AND(J458&lt;&gt;"",J458&gt;=6,J458&lt;=15),CRFs!$C$4,"")</f>
        <v/>
      </c>
      <c r="R458" s="63" t="str">
        <f>IF(AND(J458&lt;&gt;"",J458&gt;=11,J458&lt;=20),CRFs!$C$5,"")</f>
        <v/>
      </c>
      <c r="S458" s="63" t="str">
        <f>IF(AND(J458&lt;&gt;"",J458&gt;=16,J458&lt;=25),CRFs!$C$6,"")</f>
        <v/>
      </c>
      <c r="T458" s="63" t="str">
        <f>IF(AND(J458&lt;&gt;"",J458&gt;=21),CRFs!$C$7,"")</f>
        <v/>
      </c>
      <c r="U458" s="63" t="str">
        <f>IF(AND(J458&lt;&gt;"",J458&gt;25),CRFs!$C$8,"")</f>
        <v/>
      </c>
      <c r="V458" s="63" t="str">
        <f>IF($N458="Yes",CRFs!$C$9,"")</f>
        <v/>
      </c>
      <c r="W458" s="63" t="str">
        <f>IF($O458="Yes",CRFs!$C$10,"")</f>
        <v/>
      </c>
      <c r="X458" s="63" t="s">
        <v>37</v>
      </c>
      <c r="Y458" s="63" t="str">
        <f>IFERROR(INDEX($P458:$W458,_xlfn.AGGREGATE(15,6,(COLUMN($P458:$W458)-COLUMN($P458)+1)/($P458:$W458&lt;&gt;""),COLUMNS($Y458:Y458))),"")</f>
        <v/>
      </c>
      <c r="Z458" s="63" t="str">
        <f>IFERROR(INDEX($P458:$W458,_xlfn.AGGREGATE(15,6,(COLUMN($P458:$W458)-COLUMN($P458)+1)/($P458:$W458&lt;&gt;""),COLUMNS($Y458:Z458))),"")</f>
        <v/>
      </c>
      <c r="AA458" s="63" t="str">
        <f>IFERROR(INDEX($P458:$W458,_xlfn.AGGREGATE(15,6,(COLUMN($P458:$W458)-COLUMN($P458)+1)/($P458:$W458&lt;&gt;""),COLUMNS($Y458:AA458))),"")</f>
        <v/>
      </c>
      <c r="AB458" s="63" t="str">
        <f>IFERROR(INDEX($P458:$W458,_xlfn.AGGREGATE(15,6,(COLUMN($P458:$W458)-COLUMN($P458)+1)/($P458:$W458&lt;&gt;""),COLUMNS($Y458:AB458))),"")</f>
        <v/>
      </c>
      <c r="AC458" s="86" t="s">
        <v>37</v>
      </c>
      <c r="AD458" s="67">
        <f>IFERROR(IF(LEFT(AE458,4)*1&lt;2022,VLOOKUP(AC458,CRFs!$C$3:$D$10,2,FALSE),IF(LEFT(AE458,4)*1&gt;=2022,VLOOKUP(AC458,CRFs!$C$3:$J$10,2+MATCH(AE458,CRFs!$E$2:$J$2,0),FALSE))),0)</f>
        <v>0</v>
      </c>
      <c r="AE458" s="66" t="str">
        <f t="shared" si="99"/>
        <v/>
      </c>
      <c r="AF458" s="66" t="str">
        <f t="shared" si="100"/>
        <v/>
      </c>
      <c r="AG458" s="68">
        <f t="shared" si="101"/>
        <v>0</v>
      </c>
      <c r="AH458" s="119" t="str">
        <f t="shared" si="102"/>
        <v/>
      </c>
      <c r="AI458" s="74"/>
    </row>
    <row r="459" spans="2:35" ht="16.2" hidden="1" customHeight="1" x14ac:dyDescent="0.25">
      <c r="B459" s="85" t="s">
        <v>535</v>
      </c>
      <c r="C459" s="87"/>
      <c r="D459" s="88"/>
      <c r="E459" s="87"/>
      <c r="F459" s="86" t="s">
        <v>37</v>
      </c>
      <c r="G459" s="86" t="s">
        <v>37</v>
      </c>
      <c r="H459" s="86" t="s">
        <v>37</v>
      </c>
      <c r="I459" s="66" t="str">
        <f t="shared" si="92"/>
        <v/>
      </c>
      <c r="J459" s="66" t="str">
        <f t="shared" si="93"/>
        <v/>
      </c>
      <c r="K459" s="66" t="str">
        <f t="shared" si="94"/>
        <v/>
      </c>
      <c r="L459" s="66" t="str">
        <f t="shared" si="95"/>
        <v/>
      </c>
      <c r="M459" s="66" t="str">
        <f t="shared" si="96"/>
        <v/>
      </c>
      <c r="N459" s="66" t="str">
        <f t="shared" si="97"/>
        <v>Insufficient Information</v>
      </c>
      <c r="O459" s="66" t="str">
        <f t="shared" si="98"/>
        <v>Insufficient Information</v>
      </c>
      <c r="P459" s="63" t="str">
        <f>IF(AND(J459&lt;&gt;"",J459&lt;=10),CRFs!$C$3,"")</f>
        <v/>
      </c>
      <c r="Q459" s="63" t="str">
        <f>IF(AND(J459&lt;&gt;"",J459&gt;=6,J459&lt;=15),CRFs!$C$4,"")</f>
        <v/>
      </c>
      <c r="R459" s="63" t="str">
        <f>IF(AND(J459&lt;&gt;"",J459&gt;=11,J459&lt;=20),CRFs!$C$5,"")</f>
        <v/>
      </c>
      <c r="S459" s="63" t="str">
        <f>IF(AND(J459&lt;&gt;"",J459&gt;=16,J459&lt;=25),CRFs!$C$6,"")</f>
        <v/>
      </c>
      <c r="T459" s="63" t="str">
        <f>IF(AND(J459&lt;&gt;"",J459&gt;=21),CRFs!$C$7,"")</f>
        <v/>
      </c>
      <c r="U459" s="63" t="str">
        <f>IF(AND(J459&lt;&gt;"",J459&gt;25),CRFs!$C$8,"")</f>
        <v/>
      </c>
      <c r="V459" s="63" t="str">
        <f>IF($N459="Yes",CRFs!$C$9,"")</f>
        <v/>
      </c>
      <c r="W459" s="63" t="str">
        <f>IF($O459="Yes",CRFs!$C$10,"")</f>
        <v/>
      </c>
      <c r="X459" s="63" t="s">
        <v>37</v>
      </c>
      <c r="Y459" s="63" t="str">
        <f>IFERROR(INDEX($P459:$W459,_xlfn.AGGREGATE(15,6,(COLUMN($P459:$W459)-COLUMN($P459)+1)/($P459:$W459&lt;&gt;""),COLUMNS($Y459:Y459))),"")</f>
        <v/>
      </c>
      <c r="Z459" s="63" t="str">
        <f>IFERROR(INDEX($P459:$W459,_xlfn.AGGREGATE(15,6,(COLUMN($P459:$W459)-COLUMN($P459)+1)/($P459:$W459&lt;&gt;""),COLUMNS($Y459:Z459))),"")</f>
        <v/>
      </c>
      <c r="AA459" s="63" t="str">
        <f>IFERROR(INDEX($P459:$W459,_xlfn.AGGREGATE(15,6,(COLUMN($P459:$W459)-COLUMN($P459)+1)/($P459:$W459&lt;&gt;""),COLUMNS($Y459:AA459))),"")</f>
        <v/>
      </c>
      <c r="AB459" s="63" t="str">
        <f>IFERROR(INDEX($P459:$W459,_xlfn.AGGREGATE(15,6,(COLUMN($P459:$W459)-COLUMN($P459)+1)/($P459:$W459&lt;&gt;""),COLUMNS($Y459:AB459))),"")</f>
        <v/>
      </c>
      <c r="AC459" s="86" t="s">
        <v>37</v>
      </c>
      <c r="AD459" s="67">
        <f>IFERROR(IF(LEFT(AE459,4)*1&lt;2022,VLOOKUP(AC459,CRFs!$C$3:$D$10,2,FALSE),IF(LEFT(AE459,4)*1&gt;=2022,VLOOKUP(AC459,CRFs!$C$3:$J$10,2+MATCH(AE459,CRFs!$E$2:$J$2,0),FALSE))),0)</f>
        <v>0</v>
      </c>
      <c r="AE459" s="66" t="str">
        <f t="shared" si="99"/>
        <v/>
      </c>
      <c r="AF459" s="66" t="str">
        <f t="shared" si="100"/>
        <v/>
      </c>
      <c r="AG459" s="68">
        <f t="shared" si="101"/>
        <v>0</v>
      </c>
      <c r="AH459" s="119" t="str">
        <f t="shared" si="102"/>
        <v/>
      </c>
      <c r="AI459" s="74"/>
    </row>
    <row r="460" spans="2:35" ht="16.2" hidden="1" customHeight="1" x14ac:dyDescent="0.25">
      <c r="B460" s="85" t="s">
        <v>536</v>
      </c>
      <c r="C460" s="87"/>
      <c r="D460" s="88"/>
      <c r="E460" s="87"/>
      <c r="F460" s="86" t="s">
        <v>37</v>
      </c>
      <c r="G460" s="86" t="s">
        <v>37</v>
      </c>
      <c r="H460" s="86" t="s">
        <v>37</v>
      </c>
      <c r="I460" s="66" t="str">
        <f t="shared" si="92"/>
        <v/>
      </c>
      <c r="J460" s="66" t="str">
        <f t="shared" si="93"/>
        <v/>
      </c>
      <c r="K460" s="66" t="str">
        <f t="shared" si="94"/>
        <v/>
      </c>
      <c r="L460" s="66" t="str">
        <f t="shared" si="95"/>
        <v/>
      </c>
      <c r="M460" s="66" t="str">
        <f t="shared" si="96"/>
        <v/>
      </c>
      <c r="N460" s="66" t="str">
        <f t="shared" si="97"/>
        <v>Insufficient Information</v>
      </c>
      <c r="O460" s="66" t="str">
        <f t="shared" si="98"/>
        <v>Insufficient Information</v>
      </c>
      <c r="P460" s="63" t="str">
        <f>IF(AND(J460&lt;&gt;"",J460&lt;=10),CRFs!$C$3,"")</f>
        <v/>
      </c>
      <c r="Q460" s="63" t="str">
        <f>IF(AND(J460&lt;&gt;"",J460&gt;=6,J460&lt;=15),CRFs!$C$4,"")</f>
        <v/>
      </c>
      <c r="R460" s="63" t="str">
        <f>IF(AND(J460&lt;&gt;"",J460&gt;=11,J460&lt;=20),CRFs!$C$5,"")</f>
        <v/>
      </c>
      <c r="S460" s="63" t="str">
        <f>IF(AND(J460&lt;&gt;"",J460&gt;=16,J460&lt;=25),CRFs!$C$6,"")</f>
        <v/>
      </c>
      <c r="T460" s="63" t="str">
        <f>IF(AND(J460&lt;&gt;"",J460&gt;=21),CRFs!$C$7,"")</f>
        <v/>
      </c>
      <c r="U460" s="63" t="str">
        <f>IF(AND(J460&lt;&gt;"",J460&gt;25),CRFs!$C$8,"")</f>
        <v/>
      </c>
      <c r="V460" s="63" t="str">
        <f>IF($N460="Yes",CRFs!$C$9,"")</f>
        <v/>
      </c>
      <c r="W460" s="63" t="str">
        <f>IF($O460="Yes",CRFs!$C$10,"")</f>
        <v/>
      </c>
      <c r="X460" s="63" t="s">
        <v>37</v>
      </c>
      <c r="Y460" s="63" t="str">
        <f>IFERROR(INDEX($P460:$W460,_xlfn.AGGREGATE(15,6,(COLUMN($P460:$W460)-COLUMN($P460)+1)/($P460:$W460&lt;&gt;""),COLUMNS($Y460:Y460))),"")</f>
        <v/>
      </c>
      <c r="Z460" s="63" t="str">
        <f>IFERROR(INDEX($P460:$W460,_xlfn.AGGREGATE(15,6,(COLUMN($P460:$W460)-COLUMN($P460)+1)/($P460:$W460&lt;&gt;""),COLUMNS($Y460:Z460))),"")</f>
        <v/>
      </c>
      <c r="AA460" s="63" t="str">
        <f>IFERROR(INDEX($P460:$W460,_xlfn.AGGREGATE(15,6,(COLUMN($P460:$W460)-COLUMN($P460)+1)/($P460:$W460&lt;&gt;""),COLUMNS($Y460:AA460))),"")</f>
        <v/>
      </c>
      <c r="AB460" s="63" t="str">
        <f>IFERROR(INDEX($P460:$W460,_xlfn.AGGREGATE(15,6,(COLUMN($P460:$W460)-COLUMN($P460)+1)/($P460:$W460&lt;&gt;""),COLUMNS($Y460:AB460))),"")</f>
        <v/>
      </c>
      <c r="AC460" s="86" t="s">
        <v>37</v>
      </c>
      <c r="AD460" s="67">
        <f>IFERROR(IF(LEFT(AE460,4)*1&lt;2022,VLOOKUP(AC460,CRFs!$C$3:$D$10,2,FALSE),IF(LEFT(AE460,4)*1&gt;=2022,VLOOKUP(AC460,CRFs!$C$3:$J$10,2+MATCH(AE460,CRFs!$E$2:$J$2,0),FALSE))),0)</f>
        <v>0</v>
      </c>
      <c r="AE460" s="66" t="str">
        <f t="shared" si="99"/>
        <v/>
      </c>
      <c r="AF460" s="66" t="str">
        <f t="shared" si="100"/>
        <v/>
      </c>
      <c r="AG460" s="68">
        <f t="shared" si="101"/>
        <v>0</v>
      </c>
      <c r="AH460" s="119" t="str">
        <f t="shared" si="102"/>
        <v/>
      </c>
      <c r="AI460" s="74"/>
    </row>
    <row r="461" spans="2:35" ht="16.2" hidden="1" customHeight="1" x14ac:dyDescent="0.25">
      <c r="B461" s="85" t="s">
        <v>537</v>
      </c>
      <c r="C461" s="87"/>
      <c r="D461" s="88"/>
      <c r="E461" s="87"/>
      <c r="F461" s="86" t="s">
        <v>37</v>
      </c>
      <c r="G461" s="86" t="s">
        <v>37</v>
      </c>
      <c r="H461" s="86" t="s">
        <v>37</v>
      </c>
      <c r="I461" s="66" t="str">
        <f t="shared" si="92"/>
        <v/>
      </c>
      <c r="J461" s="66" t="str">
        <f t="shared" si="93"/>
        <v/>
      </c>
      <c r="K461" s="66" t="str">
        <f t="shared" si="94"/>
        <v/>
      </c>
      <c r="L461" s="66" t="str">
        <f t="shared" si="95"/>
        <v/>
      </c>
      <c r="M461" s="66" t="str">
        <f t="shared" si="96"/>
        <v/>
      </c>
      <c r="N461" s="66" t="str">
        <f t="shared" si="97"/>
        <v>Insufficient Information</v>
      </c>
      <c r="O461" s="66" t="str">
        <f t="shared" si="98"/>
        <v>Insufficient Information</v>
      </c>
      <c r="P461" s="63" t="str">
        <f>IF(AND(J461&lt;&gt;"",J461&lt;=10),CRFs!$C$3,"")</f>
        <v/>
      </c>
      <c r="Q461" s="63" t="str">
        <f>IF(AND(J461&lt;&gt;"",J461&gt;=6,J461&lt;=15),CRFs!$C$4,"")</f>
        <v/>
      </c>
      <c r="R461" s="63" t="str">
        <f>IF(AND(J461&lt;&gt;"",J461&gt;=11,J461&lt;=20),CRFs!$C$5,"")</f>
        <v/>
      </c>
      <c r="S461" s="63" t="str">
        <f>IF(AND(J461&lt;&gt;"",J461&gt;=16,J461&lt;=25),CRFs!$C$6,"")</f>
        <v/>
      </c>
      <c r="T461" s="63" t="str">
        <f>IF(AND(J461&lt;&gt;"",J461&gt;=21),CRFs!$C$7,"")</f>
        <v/>
      </c>
      <c r="U461" s="63" t="str">
        <f>IF(AND(J461&lt;&gt;"",J461&gt;25),CRFs!$C$8,"")</f>
        <v/>
      </c>
      <c r="V461" s="63" t="str">
        <f>IF($N461="Yes",CRFs!$C$9,"")</f>
        <v/>
      </c>
      <c r="W461" s="63" t="str">
        <f>IF($O461="Yes",CRFs!$C$10,"")</f>
        <v/>
      </c>
      <c r="X461" s="63" t="s">
        <v>37</v>
      </c>
      <c r="Y461" s="63" t="str">
        <f>IFERROR(INDEX($P461:$W461,_xlfn.AGGREGATE(15,6,(COLUMN($P461:$W461)-COLUMN($P461)+1)/($P461:$W461&lt;&gt;""),COLUMNS($Y461:Y461))),"")</f>
        <v/>
      </c>
      <c r="Z461" s="63" t="str">
        <f>IFERROR(INDEX($P461:$W461,_xlfn.AGGREGATE(15,6,(COLUMN($P461:$W461)-COLUMN($P461)+1)/($P461:$W461&lt;&gt;""),COLUMNS($Y461:Z461))),"")</f>
        <v/>
      </c>
      <c r="AA461" s="63" t="str">
        <f>IFERROR(INDEX($P461:$W461,_xlfn.AGGREGATE(15,6,(COLUMN($P461:$W461)-COLUMN($P461)+1)/($P461:$W461&lt;&gt;""),COLUMNS($Y461:AA461))),"")</f>
        <v/>
      </c>
      <c r="AB461" s="63" t="str">
        <f>IFERROR(INDEX($P461:$W461,_xlfn.AGGREGATE(15,6,(COLUMN($P461:$W461)-COLUMN($P461)+1)/($P461:$W461&lt;&gt;""),COLUMNS($Y461:AB461))),"")</f>
        <v/>
      </c>
      <c r="AC461" s="86" t="s">
        <v>37</v>
      </c>
      <c r="AD461" s="67">
        <f>IFERROR(IF(LEFT(AE461,4)*1&lt;2022,VLOOKUP(AC461,CRFs!$C$3:$D$10,2,FALSE),IF(LEFT(AE461,4)*1&gt;=2022,VLOOKUP(AC461,CRFs!$C$3:$J$10,2+MATCH(AE461,CRFs!$E$2:$J$2,0),FALSE))),0)</f>
        <v>0</v>
      </c>
      <c r="AE461" s="66" t="str">
        <f t="shared" si="99"/>
        <v/>
      </c>
      <c r="AF461" s="66" t="str">
        <f t="shared" si="100"/>
        <v/>
      </c>
      <c r="AG461" s="68">
        <f t="shared" si="101"/>
        <v>0</v>
      </c>
      <c r="AH461" s="119" t="str">
        <f t="shared" si="102"/>
        <v/>
      </c>
      <c r="AI461" s="74"/>
    </row>
    <row r="462" spans="2:35" ht="16.2" hidden="1" customHeight="1" x14ac:dyDescent="0.25">
      <c r="B462" s="85" t="s">
        <v>538</v>
      </c>
      <c r="C462" s="87"/>
      <c r="D462" s="88"/>
      <c r="E462" s="87"/>
      <c r="F462" s="86" t="s">
        <v>37</v>
      </c>
      <c r="G462" s="86" t="s">
        <v>37</v>
      </c>
      <c r="H462" s="86" t="s">
        <v>37</v>
      </c>
      <c r="I462" s="66" t="str">
        <f t="shared" si="92"/>
        <v/>
      </c>
      <c r="J462" s="66" t="str">
        <f t="shared" si="93"/>
        <v/>
      </c>
      <c r="K462" s="66" t="str">
        <f t="shared" si="94"/>
        <v/>
      </c>
      <c r="L462" s="66" t="str">
        <f t="shared" si="95"/>
        <v/>
      </c>
      <c r="M462" s="66" t="str">
        <f t="shared" si="96"/>
        <v/>
      </c>
      <c r="N462" s="66" t="str">
        <f t="shared" si="97"/>
        <v>Insufficient Information</v>
      </c>
      <c r="O462" s="66" t="str">
        <f t="shared" si="98"/>
        <v>Insufficient Information</v>
      </c>
      <c r="P462" s="63" t="str">
        <f>IF(AND(J462&lt;&gt;"",J462&lt;=10),CRFs!$C$3,"")</f>
        <v/>
      </c>
      <c r="Q462" s="63" t="str">
        <f>IF(AND(J462&lt;&gt;"",J462&gt;=6,J462&lt;=15),CRFs!$C$4,"")</f>
        <v/>
      </c>
      <c r="R462" s="63" t="str">
        <f>IF(AND(J462&lt;&gt;"",J462&gt;=11,J462&lt;=20),CRFs!$C$5,"")</f>
        <v/>
      </c>
      <c r="S462" s="63" t="str">
        <f>IF(AND(J462&lt;&gt;"",J462&gt;=16,J462&lt;=25),CRFs!$C$6,"")</f>
        <v/>
      </c>
      <c r="T462" s="63" t="str">
        <f>IF(AND(J462&lt;&gt;"",J462&gt;=21),CRFs!$C$7,"")</f>
        <v/>
      </c>
      <c r="U462" s="63" t="str">
        <f>IF(AND(J462&lt;&gt;"",J462&gt;25),CRFs!$C$8,"")</f>
        <v/>
      </c>
      <c r="V462" s="63" t="str">
        <f>IF($N462="Yes",CRFs!$C$9,"")</f>
        <v/>
      </c>
      <c r="W462" s="63" t="str">
        <f>IF($O462="Yes",CRFs!$C$10,"")</f>
        <v/>
      </c>
      <c r="X462" s="63" t="s">
        <v>37</v>
      </c>
      <c r="Y462" s="63" t="str">
        <f>IFERROR(INDEX($P462:$W462,_xlfn.AGGREGATE(15,6,(COLUMN($P462:$W462)-COLUMN($P462)+1)/($P462:$W462&lt;&gt;""),COLUMNS($Y462:Y462))),"")</f>
        <v/>
      </c>
      <c r="Z462" s="63" t="str">
        <f>IFERROR(INDEX($P462:$W462,_xlfn.AGGREGATE(15,6,(COLUMN($P462:$W462)-COLUMN($P462)+1)/($P462:$W462&lt;&gt;""),COLUMNS($Y462:Z462))),"")</f>
        <v/>
      </c>
      <c r="AA462" s="63" t="str">
        <f>IFERROR(INDEX($P462:$W462,_xlfn.AGGREGATE(15,6,(COLUMN($P462:$W462)-COLUMN($P462)+1)/($P462:$W462&lt;&gt;""),COLUMNS($Y462:AA462))),"")</f>
        <v/>
      </c>
      <c r="AB462" s="63" t="str">
        <f>IFERROR(INDEX($P462:$W462,_xlfn.AGGREGATE(15,6,(COLUMN($P462:$W462)-COLUMN($P462)+1)/($P462:$W462&lt;&gt;""),COLUMNS($Y462:AB462))),"")</f>
        <v/>
      </c>
      <c r="AC462" s="86" t="s">
        <v>37</v>
      </c>
      <c r="AD462" s="67">
        <f>IFERROR(IF(LEFT(AE462,4)*1&lt;2022,VLOOKUP(AC462,CRFs!$C$3:$D$10,2,FALSE),IF(LEFT(AE462,4)*1&gt;=2022,VLOOKUP(AC462,CRFs!$C$3:$J$10,2+MATCH(AE462,CRFs!$E$2:$J$2,0),FALSE))),0)</f>
        <v>0</v>
      </c>
      <c r="AE462" s="66" t="str">
        <f t="shared" si="99"/>
        <v/>
      </c>
      <c r="AF462" s="66" t="str">
        <f t="shared" si="100"/>
        <v/>
      </c>
      <c r="AG462" s="68">
        <f t="shared" si="101"/>
        <v>0</v>
      </c>
      <c r="AH462" s="119" t="str">
        <f t="shared" si="102"/>
        <v/>
      </c>
      <c r="AI462" s="74"/>
    </row>
    <row r="463" spans="2:35" ht="16.2" hidden="1" customHeight="1" x14ac:dyDescent="0.25">
      <c r="B463" s="85" t="s">
        <v>539</v>
      </c>
      <c r="C463" s="87"/>
      <c r="D463" s="88"/>
      <c r="E463" s="87"/>
      <c r="F463" s="86" t="s">
        <v>37</v>
      </c>
      <c r="G463" s="86" t="s">
        <v>37</v>
      </c>
      <c r="H463" s="86" t="s">
        <v>37</v>
      </c>
      <c r="I463" s="66" t="str">
        <f t="shared" si="92"/>
        <v/>
      </c>
      <c r="J463" s="66" t="str">
        <f t="shared" si="93"/>
        <v/>
      </c>
      <c r="K463" s="66" t="str">
        <f t="shared" si="94"/>
        <v/>
      </c>
      <c r="L463" s="66" t="str">
        <f t="shared" si="95"/>
        <v/>
      </c>
      <c r="M463" s="66" t="str">
        <f t="shared" si="96"/>
        <v/>
      </c>
      <c r="N463" s="66" t="str">
        <f t="shared" si="97"/>
        <v>Insufficient Information</v>
      </c>
      <c r="O463" s="66" t="str">
        <f t="shared" si="98"/>
        <v>Insufficient Information</v>
      </c>
      <c r="P463" s="63" t="str">
        <f>IF(AND(J463&lt;&gt;"",J463&lt;=10),CRFs!$C$3,"")</f>
        <v/>
      </c>
      <c r="Q463" s="63" t="str">
        <f>IF(AND(J463&lt;&gt;"",J463&gt;=6,J463&lt;=15),CRFs!$C$4,"")</f>
        <v/>
      </c>
      <c r="R463" s="63" t="str">
        <f>IF(AND(J463&lt;&gt;"",J463&gt;=11,J463&lt;=20),CRFs!$C$5,"")</f>
        <v/>
      </c>
      <c r="S463" s="63" t="str">
        <f>IF(AND(J463&lt;&gt;"",J463&gt;=16,J463&lt;=25),CRFs!$C$6,"")</f>
        <v/>
      </c>
      <c r="T463" s="63" t="str">
        <f>IF(AND(J463&lt;&gt;"",J463&gt;=21),CRFs!$C$7,"")</f>
        <v/>
      </c>
      <c r="U463" s="63" t="str">
        <f>IF(AND(J463&lt;&gt;"",J463&gt;25),CRFs!$C$8,"")</f>
        <v/>
      </c>
      <c r="V463" s="63" t="str">
        <f>IF($N463="Yes",CRFs!$C$9,"")</f>
        <v/>
      </c>
      <c r="W463" s="63" t="str">
        <f>IF($O463="Yes",CRFs!$C$10,"")</f>
        <v/>
      </c>
      <c r="X463" s="63" t="s">
        <v>37</v>
      </c>
      <c r="Y463" s="63" t="str">
        <f>IFERROR(INDEX($P463:$W463,_xlfn.AGGREGATE(15,6,(COLUMN($P463:$W463)-COLUMN($P463)+1)/($P463:$W463&lt;&gt;""),COLUMNS($Y463:Y463))),"")</f>
        <v/>
      </c>
      <c r="Z463" s="63" t="str">
        <f>IFERROR(INDEX($P463:$W463,_xlfn.AGGREGATE(15,6,(COLUMN($P463:$W463)-COLUMN($P463)+1)/($P463:$W463&lt;&gt;""),COLUMNS($Y463:Z463))),"")</f>
        <v/>
      </c>
      <c r="AA463" s="63" t="str">
        <f>IFERROR(INDEX($P463:$W463,_xlfn.AGGREGATE(15,6,(COLUMN($P463:$W463)-COLUMN($P463)+1)/($P463:$W463&lt;&gt;""),COLUMNS($Y463:AA463))),"")</f>
        <v/>
      </c>
      <c r="AB463" s="63" t="str">
        <f>IFERROR(INDEX($P463:$W463,_xlfn.AGGREGATE(15,6,(COLUMN($P463:$W463)-COLUMN($P463)+1)/($P463:$W463&lt;&gt;""),COLUMNS($Y463:AB463))),"")</f>
        <v/>
      </c>
      <c r="AC463" s="86" t="s">
        <v>37</v>
      </c>
      <c r="AD463" s="67">
        <f>IFERROR(IF(LEFT(AE463,4)*1&lt;2022,VLOOKUP(AC463,CRFs!$C$3:$D$10,2,FALSE),IF(LEFT(AE463,4)*1&gt;=2022,VLOOKUP(AC463,CRFs!$C$3:$J$10,2+MATCH(AE463,CRFs!$E$2:$J$2,0),FALSE))),0)</f>
        <v>0</v>
      </c>
      <c r="AE463" s="66" t="str">
        <f t="shared" si="99"/>
        <v/>
      </c>
      <c r="AF463" s="66" t="str">
        <f t="shared" si="100"/>
        <v/>
      </c>
      <c r="AG463" s="68">
        <f t="shared" si="101"/>
        <v>0</v>
      </c>
      <c r="AH463" s="119" t="str">
        <f t="shared" si="102"/>
        <v/>
      </c>
      <c r="AI463" s="74"/>
    </row>
    <row r="464" spans="2:35" ht="16.2" hidden="1" customHeight="1" x14ac:dyDescent="0.25">
      <c r="B464" s="85" t="s">
        <v>540</v>
      </c>
      <c r="C464" s="87"/>
      <c r="D464" s="88"/>
      <c r="E464" s="87"/>
      <c r="F464" s="86" t="s">
        <v>37</v>
      </c>
      <c r="G464" s="86" t="s">
        <v>37</v>
      </c>
      <c r="H464" s="86" t="s">
        <v>37</v>
      </c>
      <c r="I464" s="66" t="str">
        <f t="shared" si="92"/>
        <v/>
      </c>
      <c r="J464" s="66" t="str">
        <f t="shared" si="93"/>
        <v/>
      </c>
      <c r="K464" s="66" t="str">
        <f t="shared" si="94"/>
        <v/>
      </c>
      <c r="L464" s="66" t="str">
        <f t="shared" si="95"/>
        <v/>
      </c>
      <c r="M464" s="66" t="str">
        <f t="shared" si="96"/>
        <v/>
      </c>
      <c r="N464" s="66" t="str">
        <f t="shared" si="97"/>
        <v>Insufficient Information</v>
      </c>
      <c r="O464" s="66" t="str">
        <f t="shared" si="98"/>
        <v>Insufficient Information</v>
      </c>
      <c r="P464" s="63" t="str">
        <f>IF(AND(J464&lt;&gt;"",J464&lt;=10),CRFs!$C$3,"")</f>
        <v/>
      </c>
      <c r="Q464" s="63" t="str">
        <f>IF(AND(J464&lt;&gt;"",J464&gt;=6,J464&lt;=15),CRFs!$C$4,"")</f>
        <v/>
      </c>
      <c r="R464" s="63" t="str">
        <f>IF(AND(J464&lt;&gt;"",J464&gt;=11,J464&lt;=20),CRFs!$C$5,"")</f>
        <v/>
      </c>
      <c r="S464" s="63" t="str">
        <f>IF(AND(J464&lt;&gt;"",J464&gt;=16,J464&lt;=25),CRFs!$C$6,"")</f>
        <v/>
      </c>
      <c r="T464" s="63" t="str">
        <f>IF(AND(J464&lt;&gt;"",J464&gt;=21),CRFs!$C$7,"")</f>
        <v/>
      </c>
      <c r="U464" s="63" t="str">
        <f>IF(AND(J464&lt;&gt;"",J464&gt;25),CRFs!$C$8,"")</f>
        <v/>
      </c>
      <c r="V464" s="63" t="str">
        <f>IF($N464="Yes",CRFs!$C$9,"")</f>
        <v/>
      </c>
      <c r="W464" s="63" t="str">
        <f>IF($O464="Yes",CRFs!$C$10,"")</f>
        <v/>
      </c>
      <c r="X464" s="63" t="s">
        <v>37</v>
      </c>
      <c r="Y464" s="63" t="str">
        <f>IFERROR(INDEX($P464:$W464,_xlfn.AGGREGATE(15,6,(COLUMN($P464:$W464)-COLUMN($P464)+1)/($P464:$W464&lt;&gt;""),COLUMNS($Y464:Y464))),"")</f>
        <v/>
      </c>
      <c r="Z464" s="63" t="str">
        <f>IFERROR(INDEX($P464:$W464,_xlfn.AGGREGATE(15,6,(COLUMN($P464:$W464)-COLUMN($P464)+1)/($P464:$W464&lt;&gt;""),COLUMNS($Y464:Z464))),"")</f>
        <v/>
      </c>
      <c r="AA464" s="63" t="str">
        <f>IFERROR(INDEX($P464:$W464,_xlfn.AGGREGATE(15,6,(COLUMN($P464:$W464)-COLUMN($P464)+1)/($P464:$W464&lt;&gt;""),COLUMNS($Y464:AA464))),"")</f>
        <v/>
      </c>
      <c r="AB464" s="63" t="str">
        <f>IFERROR(INDEX($P464:$W464,_xlfn.AGGREGATE(15,6,(COLUMN($P464:$W464)-COLUMN($P464)+1)/($P464:$W464&lt;&gt;""),COLUMNS($Y464:AB464))),"")</f>
        <v/>
      </c>
      <c r="AC464" s="86" t="s">
        <v>37</v>
      </c>
      <c r="AD464" s="67">
        <f>IFERROR(IF(LEFT(AE464,4)*1&lt;2022,VLOOKUP(AC464,CRFs!$C$3:$D$10,2,FALSE),IF(LEFT(AE464,4)*1&gt;=2022,VLOOKUP(AC464,CRFs!$C$3:$J$10,2+MATCH(AE464,CRFs!$E$2:$J$2,0),FALSE))),0)</f>
        <v>0</v>
      </c>
      <c r="AE464" s="66" t="str">
        <f t="shared" si="99"/>
        <v/>
      </c>
      <c r="AF464" s="66" t="str">
        <f t="shared" si="100"/>
        <v/>
      </c>
      <c r="AG464" s="68">
        <f t="shared" si="101"/>
        <v>0</v>
      </c>
      <c r="AH464" s="119" t="str">
        <f t="shared" si="102"/>
        <v/>
      </c>
      <c r="AI464" s="74"/>
    </row>
    <row r="465" spans="2:35" ht="16.2" hidden="1" customHeight="1" x14ac:dyDescent="0.25">
      <c r="B465" s="85" t="s">
        <v>541</v>
      </c>
      <c r="C465" s="87"/>
      <c r="D465" s="88"/>
      <c r="E465" s="87"/>
      <c r="F465" s="86" t="s">
        <v>37</v>
      </c>
      <c r="G465" s="86" t="s">
        <v>37</v>
      </c>
      <c r="H465" s="86" t="s">
        <v>37</v>
      </c>
      <c r="I465" s="66" t="str">
        <f t="shared" si="92"/>
        <v/>
      </c>
      <c r="J465" s="66" t="str">
        <f t="shared" si="93"/>
        <v/>
      </c>
      <c r="K465" s="66" t="str">
        <f t="shared" si="94"/>
        <v/>
      </c>
      <c r="L465" s="66" t="str">
        <f t="shared" si="95"/>
        <v/>
      </c>
      <c r="M465" s="66" t="str">
        <f t="shared" si="96"/>
        <v/>
      </c>
      <c r="N465" s="66" t="str">
        <f t="shared" si="97"/>
        <v>Insufficient Information</v>
      </c>
      <c r="O465" s="66" t="str">
        <f t="shared" si="98"/>
        <v>Insufficient Information</v>
      </c>
      <c r="P465" s="63" t="str">
        <f>IF(AND(J465&lt;&gt;"",J465&lt;=10),CRFs!$C$3,"")</f>
        <v/>
      </c>
      <c r="Q465" s="63" t="str">
        <f>IF(AND(J465&lt;&gt;"",J465&gt;=6,J465&lt;=15),CRFs!$C$4,"")</f>
        <v/>
      </c>
      <c r="R465" s="63" t="str">
        <f>IF(AND(J465&lt;&gt;"",J465&gt;=11,J465&lt;=20),CRFs!$C$5,"")</f>
        <v/>
      </c>
      <c r="S465" s="63" t="str">
        <f>IF(AND(J465&lt;&gt;"",J465&gt;=16,J465&lt;=25),CRFs!$C$6,"")</f>
        <v/>
      </c>
      <c r="T465" s="63" t="str">
        <f>IF(AND(J465&lt;&gt;"",J465&gt;=21),CRFs!$C$7,"")</f>
        <v/>
      </c>
      <c r="U465" s="63" t="str">
        <f>IF(AND(J465&lt;&gt;"",J465&gt;25),CRFs!$C$8,"")</f>
        <v/>
      </c>
      <c r="V465" s="63" t="str">
        <f>IF($N465="Yes",CRFs!$C$9,"")</f>
        <v/>
      </c>
      <c r="W465" s="63" t="str">
        <f>IF($O465="Yes",CRFs!$C$10,"")</f>
        <v/>
      </c>
      <c r="X465" s="63" t="s">
        <v>37</v>
      </c>
      <c r="Y465" s="63" t="str">
        <f>IFERROR(INDEX($P465:$W465,_xlfn.AGGREGATE(15,6,(COLUMN($P465:$W465)-COLUMN($P465)+1)/($P465:$W465&lt;&gt;""),COLUMNS($Y465:Y465))),"")</f>
        <v/>
      </c>
      <c r="Z465" s="63" t="str">
        <f>IFERROR(INDEX($P465:$W465,_xlfn.AGGREGATE(15,6,(COLUMN($P465:$W465)-COLUMN($P465)+1)/($P465:$W465&lt;&gt;""),COLUMNS($Y465:Z465))),"")</f>
        <v/>
      </c>
      <c r="AA465" s="63" t="str">
        <f>IFERROR(INDEX($P465:$W465,_xlfn.AGGREGATE(15,6,(COLUMN($P465:$W465)-COLUMN($P465)+1)/($P465:$W465&lt;&gt;""),COLUMNS($Y465:AA465))),"")</f>
        <v/>
      </c>
      <c r="AB465" s="63" t="str">
        <f>IFERROR(INDEX($P465:$W465,_xlfn.AGGREGATE(15,6,(COLUMN($P465:$W465)-COLUMN($P465)+1)/($P465:$W465&lt;&gt;""),COLUMNS($Y465:AB465))),"")</f>
        <v/>
      </c>
      <c r="AC465" s="86" t="s">
        <v>37</v>
      </c>
      <c r="AD465" s="67">
        <f>IFERROR(IF(LEFT(AE465,4)*1&lt;2022,VLOOKUP(AC465,CRFs!$C$3:$D$10,2,FALSE),IF(LEFT(AE465,4)*1&gt;=2022,VLOOKUP(AC465,CRFs!$C$3:$J$10,2+MATCH(AE465,CRFs!$E$2:$J$2,0),FALSE))),0)</f>
        <v>0</v>
      </c>
      <c r="AE465" s="66" t="str">
        <f t="shared" si="99"/>
        <v/>
      </c>
      <c r="AF465" s="66" t="str">
        <f t="shared" si="100"/>
        <v/>
      </c>
      <c r="AG465" s="68">
        <f t="shared" si="101"/>
        <v>0</v>
      </c>
      <c r="AH465" s="119" t="str">
        <f t="shared" si="102"/>
        <v/>
      </c>
      <c r="AI465" s="74"/>
    </row>
    <row r="466" spans="2:35" ht="16.2" hidden="1" customHeight="1" x14ac:dyDescent="0.25">
      <c r="B466" s="85" t="s">
        <v>542</v>
      </c>
      <c r="C466" s="87"/>
      <c r="D466" s="88"/>
      <c r="E466" s="87"/>
      <c r="F466" s="86" t="s">
        <v>37</v>
      </c>
      <c r="G466" s="86" t="s">
        <v>37</v>
      </c>
      <c r="H466" s="86" t="s">
        <v>37</v>
      </c>
      <c r="I466" s="66" t="str">
        <f t="shared" si="92"/>
        <v/>
      </c>
      <c r="J466" s="66" t="str">
        <f t="shared" si="93"/>
        <v/>
      </c>
      <c r="K466" s="66" t="str">
        <f t="shared" si="94"/>
        <v/>
      </c>
      <c r="L466" s="66" t="str">
        <f t="shared" si="95"/>
        <v/>
      </c>
      <c r="M466" s="66" t="str">
        <f t="shared" si="96"/>
        <v/>
      </c>
      <c r="N466" s="66" t="str">
        <f t="shared" si="97"/>
        <v>Insufficient Information</v>
      </c>
      <c r="O466" s="66" t="str">
        <f t="shared" si="98"/>
        <v>Insufficient Information</v>
      </c>
      <c r="P466" s="63" t="str">
        <f>IF(AND(J466&lt;&gt;"",J466&lt;=10),CRFs!$C$3,"")</f>
        <v/>
      </c>
      <c r="Q466" s="63" t="str">
        <f>IF(AND(J466&lt;&gt;"",J466&gt;=6,J466&lt;=15),CRFs!$C$4,"")</f>
        <v/>
      </c>
      <c r="R466" s="63" t="str">
        <f>IF(AND(J466&lt;&gt;"",J466&gt;=11,J466&lt;=20),CRFs!$C$5,"")</f>
        <v/>
      </c>
      <c r="S466" s="63" t="str">
        <f>IF(AND(J466&lt;&gt;"",J466&gt;=16,J466&lt;=25),CRFs!$C$6,"")</f>
        <v/>
      </c>
      <c r="T466" s="63" t="str">
        <f>IF(AND(J466&lt;&gt;"",J466&gt;=21),CRFs!$C$7,"")</f>
        <v/>
      </c>
      <c r="U466" s="63" t="str">
        <f>IF(AND(J466&lt;&gt;"",J466&gt;25),CRFs!$C$8,"")</f>
        <v/>
      </c>
      <c r="V466" s="63" t="str">
        <f>IF($N466="Yes",CRFs!$C$9,"")</f>
        <v/>
      </c>
      <c r="W466" s="63" t="str">
        <f>IF($O466="Yes",CRFs!$C$10,"")</f>
        <v/>
      </c>
      <c r="X466" s="63" t="s">
        <v>37</v>
      </c>
      <c r="Y466" s="63" t="str">
        <f>IFERROR(INDEX($P466:$W466,_xlfn.AGGREGATE(15,6,(COLUMN($P466:$W466)-COLUMN($P466)+1)/($P466:$W466&lt;&gt;""),COLUMNS($Y466:Y466))),"")</f>
        <v/>
      </c>
      <c r="Z466" s="63" t="str">
        <f>IFERROR(INDEX($P466:$W466,_xlfn.AGGREGATE(15,6,(COLUMN($P466:$W466)-COLUMN($P466)+1)/($P466:$W466&lt;&gt;""),COLUMNS($Y466:Z466))),"")</f>
        <v/>
      </c>
      <c r="AA466" s="63" t="str">
        <f>IFERROR(INDEX($P466:$W466,_xlfn.AGGREGATE(15,6,(COLUMN($P466:$W466)-COLUMN($P466)+1)/($P466:$W466&lt;&gt;""),COLUMNS($Y466:AA466))),"")</f>
        <v/>
      </c>
      <c r="AB466" s="63" t="str">
        <f>IFERROR(INDEX($P466:$W466,_xlfn.AGGREGATE(15,6,(COLUMN($P466:$W466)-COLUMN($P466)+1)/($P466:$W466&lt;&gt;""),COLUMNS($Y466:AB466))),"")</f>
        <v/>
      </c>
      <c r="AC466" s="86" t="s">
        <v>37</v>
      </c>
      <c r="AD466" s="67">
        <f>IFERROR(IF(LEFT(AE466,4)*1&lt;2022,VLOOKUP(AC466,CRFs!$C$3:$D$10,2,FALSE),IF(LEFT(AE466,4)*1&gt;=2022,VLOOKUP(AC466,CRFs!$C$3:$J$10,2+MATCH(AE466,CRFs!$E$2:$J$2,0),FALSE))),0)</f>
        <v>0</v>
      </c>
      <c r="AE466" s="66" t="str">
        <f t="shared" si="99"/>
        <v/>
      </c>
      <c r="AF466" s="66" t="str">
        <f t="shared" si="100"/>
        <v/>
      </c>
      <c r="AG466" s="68">
        <f t="shared" si="101"/>
        <v>0</v>
      </c>
      <c r="AH466" s="119" t="str">
        <f t="shared" si="102"/>
        <v/>
      </c>
      <c r="AI466" s="74"/>
    </row>
    <row r="467" spans="2:35" ht="16.2" hidden="1" customHeight="1" x14ac:dyDescent="0.25">
      <c r="B467" s="85" t="s">
        <v>543</v>
      </c>
      <c r="C467" s="87"/>
      <c r="D467" s="88"/>
      <c r="E467" s="87"/>
      <c r="F467" s="86" t="s">
        <v>37</v>
      </c>
      <c r="G467" s="86" t="s">
        <v>37</v>
      </c>
      <c r="H467" s="86" t="s">
        <v>37</v>
      </c>
      <c r="I467" s="66" t="str">
        <f t="shared" si="92"/>
        <v/>
      </c>
      <c r="J467" s="66" t="str">
        <f t="shared" si="93"/>
        <v/>
      </c>
      <c r="K467" s="66" t="str">
        <f t="shared" si="94"/>
        <v/>
      </c>
      <c r="L467" s="66" t="str">
        <f t="shared" si="95"/>
        <v/>
      </c>
      <c r="M467" s="66" t="str">
        <f t="shared" si="96"/>
        <v/>
      </c>
      <c r="N467" s="66" t="str">
        <f t="shared" si="97"/>
        <v>Insufficient Information</v>
      </c>
      <c r="O467" s="66" t="str">
        <f t="shared" si="98"/>
        <v>Insufficient Information</v>
      </c>
      <c r="P467" s="63" t="str">
        <f>IF(AND(J467&lt;&gt;"",J467&lt;=10),CRFs!$C$3,"")</f>
        <v/>
      </c>
      <c r="Q467" s="63" t="str">
        <f>IF(AND(J467&lt;&gt;"",J467&gt;=6,J467&lt;=15),CRFs!$C$4,"")</f>
        <v/>
      </c>
      <c r="R467" s="63" t="str">
        <f>IF(AND(J467&lt;&gt;"",J467&gt;=11,J467&lt;=20),CRFs!$C$5,"")</f>
        <v/>
      </c>
      <c r="S467" s="63" t="str">
        <f>IF(AND(J467&lt;&gt;"",J467&gt;=16,J467&lt;=25),CRFs!$C$6,"")</f>
        <v/>
      </c>
      <c r="T467" s="63" t="str">
        <f>IF(AND(J467&lt;&gt;"",J467&gt;=21),CRFs!$C$7,"")</f>
        <v/>
      </c>
      <c r="U467" s="63" t="str">
        <f>IF(AND(J467&lt;&gt;"",J467&gt;25),CRFs!$C$8,"")</f>
        <v/>
      </c>
      <c r="V467" s="63" t="str">
        <f>IF($N467="Yes",CRFs!$C$9,"")</f>
        <v/>
      </c>
      <c r="W467" s="63" t="str">
        <f>IF($O467="Yes",CRFs!$C$10,"")</f>
        <v/>
      </c>
      <c r="X467" s="63" t="s">
        <v>37</v>
      </c>
      <c r="Y467" s="63" t="str">
        <f>IFERROR(INDEX($P467:$W467,_xlfn.AGGREGATE(15,6,(COLUMN($P467:$W467)-COLUMN($P467)+1)/($P467:$W467&lt;&gt;""),COLUMNS($Y467:Y467))),"")</f>
        <v/>
      </c>
      <c r="Z467" s="63" t="str">
        <f>IFERROR(INDEX($P467:$W467,_xlfn.AGGREGATE(15,6,(COLUMN($P467:$W467)-COLUMN($P467)+1)/($P467:$W467&lt;&gt;""),COLUMNS($Y467:Z467))),"")</f>
        <v/>
      </c>
      <c r="AA467" s="63" t="str">
        <f>IFERROR(INDEX($P467:$W467,_xlfn.AGGREGATE(15,6,(COLUMN($P467:$W467)-COLUMN($P467)+1)/($P467:$W467&lt;&gt;""),COLUMNS($Y467:AA467))),"")</f>
        <v/>
      </c>
      <c r="AB467" s="63" t="str">
        <f>IFERROR(INDEX($P467:$W467,_xlfn.AGGREGATE(15,6,(COLUMN($P467:$W467)-COLUMN($P467)+1)/($P467:$W467&lt;&gt;""),COLUMNS($Y467:AB467))),"")</f>
        <v/>
      </c>
      <c r="AC467" s="86" t="s">
        <v>37</v>
      </c>
      <c r="AD467" s="67">
        <f>IFERROR(IF(LEFT(AE467,4)*1&lt;2022,VLOOKUP(AC467,CRFs!$C$3:$D$10,2,FALSE),IF(LEFT(AE467,4)*1&gt;=2022,VLOOKUP(AC467,CRFs!$C$3:$J$10,2+MATCH(AE467,CRFs!$E$2:$J$2,0),FALSE))),0)</f>
        <v>0</v>
      </c>
      <c r="AE467" s="66" t="str">
        <f t="shared" si="99"/>
        <v/>
      </c>
      <c r="AF467" s="66" t="str">
        <f t="shared" si="100"/>
        <v/>
      </c>
      <c r="AG467" s="68">
        <f t="shared" si="101"/>
        <v>0</v>
      </c>
      <c r="AH467" s="119" t="str">
        <f t="shared" si="102"/>
        <v/>
      </c>
      <c r="AI467" s="74"/>
    </row>
    <row r="468" spans="2:35" ht="16.2" hidden="1" customHeight="1" x14ac:dyDescent="0.25">
      <c r="B468" s="85" t="s">
        <v>544</v>
      </c>
      <c r="C468" s="87"/>
      <c r="D468" s="88"/>
      <c r="E468" s="87"/>
      <c r="F468" s="86" t="s">
        <v>37</v>
      </c>
      <c r="G468" s="86" t="s">
        <v>37</v>
      </c>
      <c r="H468" s="86" t="s">
        <v>37</v>
      </c>
      <c r="I468" s="66" t="str">
        <f t="shared" si="92"/>
        <v/>
      </c>
      <c r="J468" s="66" t="str">
        <f t="shared" si="93"/>
        <v/>
      </c>
      <c r="K468" s="66" t="str">
        <f t="shared" si="94"/>
        <v/>
      </c>
      <c r="L468" s="66" t="str">
        <f t="shared" si="95"/>
        <v/>
      </c>
      <c r="M468" s="66" t="str">
        <f t="shared" si="96"/>
        <v/>
      </c>
      <c r="N468" s="66" t="str">
        <f t="shared" si="97"/>
        <v>Insufficient Information</v>
      </c>
      <c r="O468" s="66" t="str">
        <f t="shared" si="98"/>
        <v>Insufficient Information</v>
      </c>
      <c r="P468" s="63" t="str">
        <f>IF(AND(J468&lt;&gt;"",J468&lt;=10),CRFs!$C$3,"")</f>
        <v/>
      </c>
      <c r="Q468" s="63" t="str">
        <f>IF(AND(J468&lt;&gt;"",J468&gt;=6,J468&lt;=15),CRFs!$C$4,"")</f>
        <v/>
      </c>
      <c r="R468" s="63" t="str">
        <f>IF(AND(J468&lt;&gt;"",J468&gt;=11,J468&lt;=20),CRFs!$C$5,"")</f>
        <v/>
      </c>
      <c r="S468" s="63" t="str">
        <f>IF(AND(J468&lt;&gt;"",J468&gt;=16,J468&lt;=25),CRFs!$C$6,"")</f>
        <v/>
      </c>
      <c r="T468" s="63" t="str">
        <f>IF(AND(J468&lt;&gt;"",J468&gt;=21),CRFs!$C$7,"")</f>
        <v/>
      </c>
      <c r="U468" s="63" t="str">
        <f>IF(AND(J468&lt;&gt;"",J468&gt;25),CRFs!$C$8,"")</f>
        <v/>
      </c>
      <c r="V468" s="63" t="str">
        <f>IF($N468="Yes",CRFs!$C$9,"")</f>
        <v/>
      </c>
      <c r="W468" s="63" t="str">
        <f>IF($O468="Yes",CRFs!$C$10,"")</f>
        <v/>
      </c>
      <c r="X468" s="63" t="s">
        <v>37</v>
      </c>
      <c r="Y468" s="63" t="str">
        <f>IFERROR(INDEX($P468:$W468,_xlfn.AGGREGATE(15,6,(COLUMN($P468:$W468)-COLUMN($P468)+1)/($P468:$W468&lt;&gt;""),COLUMNS($Y468:Y468))),"")</f>
        <v/>
      </c>
      <c r="Z468" s="63" t="str">
        <f>IFERROR(INDEX($P468:$W468,_xlfn.AGGREGATE(15,6,(COLUMN($P468:$W468)-COLUMN($P468)+1)/($P468:$W468&lt;&gt;""),COLUMNS($Y468:Z468))),"")</f>
        <v/>
      </c>
      <c r="AA468" s="63" t="str">
        <f>IFERROR(INDEX($P468:$W468,_xlfn.AGGREGATE(15,6,(COLUMN($P468:$W468)-COLUMN($P468)+1)/($P468:$W468&lt;&gt;""),COLUMNS($Y468:AA468))),"")</f>
        <v/>
      </c>
      <c r="AB468" s="63" t="str">
        <f>IFERROR(INDEX($P468:$W468,_xlfn.AGGREGATE(15,6,(COLUMN($P468:$W468)-COLUMN($P468)+1)/($P468:$W468&lt;&gt;""),COLUMNS($Y468:AB468))),"")</f>
        <v/>
      </c>
      <c r="AC468" s="86" t="s">
        <v>37</v>
      </c>
      <c r="AD468" s="67">
        <f>IFERROR(IF(LEFT(AE468,4)*1&lt;2022,VLOOKUP(AC468,CRFs!$C$3:$D$10,2,FALSE),IF(LEFT(AE468,4)*1&gt;=2022,VLOOKUP(AC468,CRFs!$C$3:$J$10,2+MATCH(AE468,CRFs!$E$2:$J$2,0),FALSE))),0)</f>
        <v>0</v>
      </c>
      <c r="AE468" s="66" t="str">
        <f t="shared" si="99"/>
        <v/>
      </c>
      <c r="AF468" s="66" t="str">
        <f t="shared" si="100"/>
        <v/>
      </c>
      <c r="AG468" s="68">
        <f t="shared" si="101"/>
        <v>0</v>
      </c>
      <c r="AH468" s="119" t="str">
        <f t="shared" si="102"/>
        <v/>
      </c>
      <c r="AI468" s="74"/>
    </row>
    <row r="469" spans="2:35" ht="16.2" hidden="1" customHeight="1" x14ac:dyDescent="0.25">
      <c r="B469" s="85" t="s">
        <v>545</v>
      </c>
      <c r="C469" s="87"/>
      <c r="D469" s="88"/>
      <c r="E469" s="87"/>
      <c r="F469" s="86" t="s">
        <v>37</v>
      </c>
      <c r="G469" s="86" t="s">
        <v>37</v>
      </c>
      <c r="H469" s="86" t="s">
        <v>37</v>
      </c>
      <c r="I469" s="66" t="str">
        <f t="shared" si="92"/>
        <v/>
      </c>
      <c r="J469" s="66" t="str">
        <f t="shared" si="93"/>
        <v/>
      </c>
      <c r="K469" s="66" t="str">
        <f t="shared" si="94"/>
        <v/>
      </c>
      <c r="L469" s="66" t="str">
        <f t="shared" si="95"/>
        <v/>
      </c>
      <c r="M469" s="66" t="str">
        <f t="shared" si="96"/>
        <v/>
      </c>
      <c r="N469" s="66" t="str">
        <f t="shared" si="97"/>
        <v>Insufficient Information</v>
      </c>
      <c r="O469" s="66" t="str">
        <f t="shared" si="98"/>
        <v>Insufficient Information</v>
      </c>
      <c r="P469" s="63" t="str">
        <f>IF(AND(J469&lt;&gt;"",J469&lt;=10),CRFs!$C$3,"")</f>
        <v/>
      </c>
      <c r="Q469" s="63" t="str">
        <f>IF(AND(J469&lt;&gt;"",J469&gt;=6,J469&lt;=15),CRFs!$C$4,"")</f>
        <v/>
      </c>
      <c r="R469" s="63" t="str">
        <f>IF(AND(J469&lt;&gt;"",J469&gt;=11,J469&lt;=20),CRFs!$C$5,"")</f>
        <v/>
      </c>
      <c r="S469" s="63" t="str">
        <f>IF(AND(J469&lt;&gt;"",J469&gt;=16,J469&lt;=25),CRFs!$C$6,"")</f>
        <v/>
      </c>
      <c r="T469" s="63" t="str">
        <f>IF(AND(J469&lt;&gt;"",J469&gt;=21),CRFs!$C$7,"")</f>
        <v/>
      </c>
      <c r="U469" s="63" t="str">
        <f>IF(AND(J469&lt;&gt;"",J469&gt;25),CRFs!$C$8,"")</f>
        <v/>
      </c>
      <c r="V469" s="63" t="str">
        <f>IF($N469="Yes",CRFs!$C$9,"")</f>
        <v/>
      </c>
      <c r="W469" s="63" t="str">
        <f>IF($O469="Yes",CRFs!$C$10,"")</f>
        <v/>
      </c>
      <c r="X469" s="63" t="s">
        <v>37</v>
      </c>
      <c r="Y469" s="63" t="str">
        <f>IFERROR(INDEX($P469:$W469,_xlfn.AGGREGATE(15,6,(COLUMN($P469:$W469)-COLUMN($P469)+1)/($P469:$W469&lt;&gt;""),COLUMNS($Y469:Y469))),"")</f>
        <v/>
      </c>
      <c r="Z469" s="63" t="str">
        <f>IFERROR(INDEX($P469:$W469,_xlfn.AGGREGATE(15,6,(COLUMN($P469:$W469)-COLUMN($P469)+1)/($P469:$W469&lt;&gt;""),COLUMNS($Y469:Z469))),"")</f>
        <v/>
      </c>
      <c r="AA469" s="63" t="str">
        <f>IFERROR(INDEX($P469:$W469,_xlfn.AGGREGATE(15,6,(COLUMN($P469:$W469)-COLUMN($P469)+1)/($P469:$W469&lt;&gt;""),COLUMNS($Y469:AA469))),"")</f>
        <v/>
      </c>
      <c r="AB469" s="63" t="str">
        <f>IFERROR(INDEX($P469:$W469,_xlfn.AGGREGATE(15,6,(COLUMN($P469:$W469)-COLUMN($P469)+1)/($P469:$W469&lt;&gt;""),COLUMNS($Y469:AB469))),"")</f>
        <v/>
      </c>
      <c r="AC469" s="86" t="s">
        <v>37</v>
      </c>
      <c r="AD469" s="67">
        <f>IFERROR(IF(LEFT(AE469,4)*1&lt;2022,VLOOKUP(AC469,CRFs!$C$3:$D$10,2,FALSE),IF(LEFT(AE469,4)*1&gt;=2022,VLOOKUP(AC469,CRFs!$C$3:$J$10,2+MATCH(AE469,CRFs!$E$2:$J$2,0),FALSE))),0)</f>
        <v>0</v>
      </c>
      <c r="AE469" s="66" t="str">
        <f t="shared" si="99"/>
        <v/>
      </c>
      <c r="AF469" s="66" t="str">
        <f t="shared" si="100"/>
        <v/>
      </c>
      <c r="AG469" s="68">
        <f t="shared" si="101"/>
        <v>0</v>
      </c>
      <c r="AH469" s="119" t="str">
        <f t="shared" si="102"/>
        <v/>
      </c>
      <c r="AI469" s="74"/>
    </row>
    <row r="470" spans="2:35" ht="16.2" hidden="1" customHeight="1" x14ac:dyDescent="0.25">
      <c r="B470" s="85" t="s">
        <v>546</v>
      </c>
      <c r="C470" s="87"/>
      <c r="D470" s="88"/>
      <c r="E470" s="87"/>
      <c r="F470" s="86" t="s">
        <v>37</v>
      </c>
      <c r="G470" s="86" t="s">
        <v>37</v>
      </c>
      <c r="H470" s="86" t="s">
        <v>37</v>
      </c>
      <c r="I470" s="66" t="str">
        <f t="shared" si="92"/>
        <v/>
      </c>
      <c r="J470" s="66" t="str">
        <f t="shared" si="93"/>
        <v/>
      </c>
      <c r="K470" s="66" t="str">
        <f t="shared" si="94"/>
        <v/>
      </c>
      <c r="L470" s="66" t="str">
        <f t="shared" si="95"/>
        <v/>
      </c>
      <c r="M470" s="66" t="str">
        <f t="shared" si="96"/>
        <v/>
      </c>
      <c r="N470" s="66" t="str">
        <f t="shared" si="97"/>
        <v>Insufficient Information</v>
      </c>
      <c r="O470" s="66" t="str">
        <f t="shared" si="98"/>
        <v>Insufficient Information</v>
      </c>
      <c r="P470" s="63" t="str">
        <f>IF(AND(J470&lt;&gt;"",J470&lt;=10),CRFs!$C$3,"")</f>
        <v/>
      </c>
      <c r="Q470" s="63" t="str">
        <f>IF(AND(J470&lt;&gt;"",J470&gt;=6,J470&lt;=15),CRFs!$C$4,"")</f>
        <v/>
      </c>
      <c r="R470" s="63" t="str">
        <f>IF(AND(J470&lt;&gt;"",J470&gt;=11,J470&lt;=20),CRFs!$C$5,"")</f>
        <v/>
      </c>
      <c r="S470" s="63" t="str">
        <f>IF(AND(J470&lt;&gt;"",J470&gt;=16,J470&lt;=25),CRFs!$C$6,"")</f>
        <v/>
      </c>
      <c r="T470" s="63" t="str">
        <f>IF(AND(J470&lt;&gt;"",J470&gt;=21),CRFs!$C$7,"")</f>
        <v/>
      </c>
      <c r="U470" s="63" t="str">
        <f>IF(AND(J470&lt;&gt;"",J470&gt;25),CRFs!$C$8,"")</f>
        <v/>
      </c>
      <c r="V470" s="63" t="str">
        <f>IF($N470="Yes",CRFs!$C$9,"")</f>
        <v/>
      </c>
      <c r="W470" s="63" t="str">
        <f>IF($O470="Yes",CRFs!$C$10,"")</f>
        <v/>
      </c>
      <c r="X470" s="63" t="s">
        <v>37</v>
      </c>
      <c r="Y470" s="63" t="str">
        <f>IFERROR(INDEX($P470:$W470,_xlfn.AGGREGATE(15,6,(COLUMN($P470:$W470)-COLUMN($P470)+1)/($P470:$W470&lt;&gt;""),COLUMNS($Y470:Y470))),"")</f>
        <v/>
      </c>
      <c r="Z470" s="63" t="str">
        <f>IFERROR(INDEX($P470:$W470,_xlfn.AGGREGATE(15,6,(COLUMN($P470:$W470)-COLUMN($P470)+1)/($P470:$W470&lt;&gt;""),COLUMNS($Y470:Z470))),"")</f>
        <v/>
      </c>
      <c r="AA470" s="63" t="str">
        <f>IFERROR(INDEX($P470:$W470,_xlfn.AGGREGATE(15,6,(COLUMN($P470:$W470)-COLUMN($P470)+1)/($P470:$W470&lt;&gt;""),COLUMNS($Y470:AA470))),"")</f>
        <v/>
      </c>
      <c r="AB470" s="63" t="str">
        <f>IFERROR(INDEX($P470:$W470,_xlfn.AGGREGATE(15,6,(COLUMN($P470:$W470)-COLUMN($P470)+1)/($P470:$W470&lt;&gt;""),COLUMNS($Y470:AB470))),"")</f>
        <v/>
      </c>
      <c r="AC470" s="86" t="s">
        <v>37</v>
      </c>
      <c r="AD470" s="67">
        <f>IFERROR(IF(LEFT(AE470,4)*1&lt;2022,VLOOKUP(AC470,CRFs!$C$3:$D$10,2,FALSE),IF(LEFT(AE470,4)*1&gt;=2022,VLOOKUP(AC470,CRFs!$C$3:$J$10,2+MATCH(AE470,CRFs!$E$2:$J$2,0),FALSE))),0)</f>
        <v>0</v>
      </c>
      <c r="AE470" s="66" t="str">
        <f t="shared" si="99"/>
        <v/>
      </c>
      <c r="AF470" s="66" t="str">
        <f t="shared" si="100"/>
        <v/>
      </c>
      <c r="AG470" s="68">
        <f t="shared" si="101"/>
        <v>0</v>
      </c>
      <c r="AH470" s="119" t="str">
        <f t="shared" si="102"/>
        <v/>
      </c>
      <c r="AI470" s="74"/>
    </row>
    <row r="471" spans="2:35" ht="16.2" hidden="1" customHeight="1" x14ac:dyDescent="0.25">
      <c r="B471" s="85" t="s">
        <v>547</v>
      </c>
      <c r="C471" s="87"/>
      <c r="D471" s="88"/>
      <c r="E471" s="87"/>
      <c r="F471" s="86" t="s">
        <v>37</v>
      </c>
      <c r="G471" s="86" t="s">
        <v>37</v>
      </c>
      <c r="H471" s="86" t="s">
        <v>37</v>
      </c>
      <c r="I471" s="66" t="str">
        <f t="shared" si="92"/>
        <v/>
      </c>
      <c r="J471" s="66" t="str">
        <f t="shared" si="93"/>
        <v/>
      </c>
      <c r="K471" s="66" t="str">
        <f t="shared" si="94"/>
        <v/>
      </c>
      <c r="L471" s="66" t="str">
        <f t="shared" si="95"/>
        <v/>
      </c>
      <c r="M471" s="66" t="str">
        <f t="shared" si="96"/>
        <v/>
      </c>
      <c r="N471" s="66" t="str">
        <f t="shared" si="97"/>
        <v>Insufficient Information</v>
      </c>
      <c r="O471" s="66" t="str">
        <f t="shared" si="98"/>
        <v>Insufficient Information</v>
      </c>
      <c r="P471" s="63" t="str">
        <f>IF(AND(J471&lt;&gt;"",J471&lt;=10),CRFs!$C$3,"")</f>
        <v/>
      </c>
      <c r="Q471" s="63" t="str">
        <f>IF(AND(J471&lt;&gt;"",J471&gt;=6,J471&lt;=15),CRFs!$C$4,"")</f>
        <v/>
      </c>
      <c r="R471" s="63" t="str">
        <f>IF(AND(J471&lt;&gt;"",J471&gt;=11,J471&lt;=20),CRFs!$C$5,"")</f>
        <v/>
      </c>
      <c r="S471" s="63" t="str">
        <f>IF(AND(J471&lt;&gt;"",J471&gt;=16,J471&lt;=25),CRFs!$C$6,"")</f>
        <v/>
      </c>
      <c r="T471" s="63" t="str">
        <f>IF(AND(J471&lt;&gt;"",J471&gt;=21),CRFs!$C$7,"")</f>
        <v/>
      </c>
      <c r="U471" s="63" t="str">
        <f>IF(AND(J471&lt;&gt;"",J471&gt;25),CRFs!$C$8,"")</f>
        <v/>
      </c>
      <c r="V471" s="63" t="str">
        <f>IF($N471="Yes",CRFs!$C$9,"")</f>
        <v/>
      </c>
      <c r="W471" s="63" t="str">
        <f>IF($O471="Yes",CRFs!$C$10,"")</f>
        <v/>
      </c>
      <c r="X471" s="63" t="s">
        <v>37</v>
      </c>
      <c r="Y471" s="63" t="str">
        <f>IFERROR(INDEX($P471:$W471,_xlfn.AGGREGATE(15,6,(COLUMN($P471:$W471)-COLUMN($P471)+1)/($P471:$W471&lt;&gt;""),COLUMNS($Y471:Y471))),"")</f>
        <v/>
      </c>
      <c r="Z471" s="63" t="str">
        <f>IFERROR(INDEX($P471:$W471,_xlfn.AGGREGATE(15,6,(COLUMN($P471:$W471)-COLUMN($P471)+1)/($P471:$W471&lt;&gt;""),COLUMNS($Y471:Z471))),"")</f>
        <v/>
      </c>
      <c r="AA471" s="63" t="str">
        <f>IFERROR(INDEX($P471:$W471,_xlfn.AGGREGATE(15,6,(COLUMN($P471:$W471)-COLUMN($P471)+1)/($P471:$W471&lt;&gt;""),COLUMNS($Y471:AA471))),"")</f>
        <v/>
      </c>
      <c r="AB471" s="63" t="str">
        <f>IFERROR(INDEX($P471:$W471,_xlfn.AGGREGATE(15,6,(COLUMN($P471:$W471)-COLUMN($P471)+1)/($P471:$W471&lt;&gt;""),COLUMNS($Y471:AB471))),"")</f>
        <v/>
      </c>
      <c r="AC471" s="86" t="s">
        <v>37</v>
      </c>
      <c r="AD471" s="67">
        <f>IFERROR(IF(LEFT(AE471,4)*1&lt;2022,VLOOKUP(AC471,CRFs!$C$3:$D$10,2,FALSE),IF(LEFT(AE471,4)*1&gt;=2022,VLOOKUP(AC471,CRFs!$C$3:$J$10,2+MATCH(AE471,CRFs!$E$2:$J$2,0),FALSE))),0)</f>
        <v>0</v>
      </c>
      <c r="AE471" s="66" t="str">
        <f t="shared" si="99"/>
        <v/>
      </c>
      <c r="AF471" s="66" t="str">
        <f t="shared" si="100"/>
        <v/>
      </c>
      <c r="AG471" s="68">
        <f t="shared" si="101"/>
        <v>0</v>
      </c>
      <c r="AH471" s="119" t="str">
        <f t="shared" si="102"/>
        <v/>
      </c>
      <c r="AI471" s="74"/>
    </row>
    <row r="472" spans="2:35" ht="16.2" hidden="1" customHeight="1" x14ac:dyDescent="0.25">
      <c r="B472" s="85" t="s">
        <v>548</v>
      </c>
      <c r="C472" s="87"/>
      <c r="D472" s="88"/>
      <c r="E472" s="87"/>
      <c r="F472" s="86" t="s">
        <v>37</v>
      </c>
      <c r="G472" s="86" t="s">
        <v>37</v>
      </c>
      <c r="H472" s="86" t="s">
        <v>37</v>
      </c>
      <c r="I472" s="66" t="str">
        <f t="shared" si="92"/>
        <v/>
      </c>
      <c r="J472" s="66" t="str">
        <f t="shared" si="93"/>
        <v/>
      </c>
      <c r="K472" s="66" t="str">
        <f t="shared" si="94"/>
        <v/>
      </c>
      <c r="L472" s="66" t="str">
        <f t="shared" si="95"/>
        <v/>
      </c>
      <c r="M472" s="66" t="str">
        <f t="shared" si="96"/>
        <v/>
      </c>
      <c r="N472" s="66" t="str">
        <f t="shared" si="97"/>
        <v>Insufficient Information</v>
      </c>
      <c r="O472" s="66" t="str">
        <f t="shared" si="98"/>
        <v>Insufficient Information</v>
      </c>
      <c r="P472" s="63" t="str">
        <f>IF(AND(J472&lt;&gt;"",J472&lt;=10),CRFs!$C$3,"")</f>
        <v/>
      </c>
      <c r="Q472" s="63" t="str">
        <f>IF(AND(J472&lt;&gt;"",J472&gt;=6,J472&lt;=15),CRFs!$C$4,"")</f>
        <v/>
      </c>
      <c r="R472" s="63" t="str">
        <f>IF(AND(J472&lt;&gt;"",J472&gt;=11,J472&lt;=20),CRFs!$C$5,"")</f>
        <v/>
      </c>
      <c r="S472" s="63" t="str">
        <f>IF(AND(J472&lt;&gt;"",J472&gt;=16,J472&lt;=25),CRFs!$C$6,"")</f>
        <v/>
      </c>
      <c r="T472" s="63" t="str">
        <f>IF(AND(J472&lt;&gt;"",J472&gt;=21),CRFs!$C$7,"")</f>
        <v/>
      </c>
      <c r="U472" s="63" t="str">
        <f>IF(AND(J472&lt;&gt;"",J472&gt;25),CRFs!$C$8,"")</f>
        <v/>
      </c>
      <c r="V472" s="63" t="str">
        <f>IF($N472="Yes",CRFs!$C$9,"")</f>
        <v/>
      </c>
      <c r="W472" s="63" t="str">
        <f>IF($O472="Yes",CRFs!$C$10,"")</f>
        <v/>
      </c>
      <c r="X472" s="63" t="s">
        <v>37</v>
      </c>
      <c r="Y472" s="63" t="str">
        <f>IFERROR(INDEX($P472:$W472,_xlfn.AGGREGATE(15,6,(COLUMN($P472:$W472)-COLUMN($P472)+1)/($P472:$W472&lt;&gt;""),COLUMNS($Y472:Y472))),"")</f>
        <v/>
      </c>
      <c r="Z472" s="63" t="str">
        <f>IFERROR(INDEX($P472:$W472,_xlfn.AGGREGATE(15,6,(COLUMN($P472:$W472)-COLUMN($P472)+1)/($P472:$W472&lt;&gt;""),COLUMNS($Y472:Z472))),"")</f>
        <v/>
      </c>
      <c r="AA472" s="63" t="str">
        <f>IFERROR(INDEX($P472:$W472,_xlfn.AGGREGATE(15,6,(COLUMN($P472:$W472)-COLUMN($P472)+1)/($P472:$W472&lt;&gt;""),COLUMNS($Y472:AA472))),"")</f>
        <v/>
      </c>
      <c r="AB472" s="63" t="str">
        <f>IFERROR(INDEX($P472:$W472,_xlfn.AGGREGATE(15,6,(COLUMN($P472:$W472)-COLUMN($P472)+1)/($P472:$W472&lt;&gt;""),COLUMNS($Y472:AB472))),"")</f>
        <v/>
      </c>
      <c r="AC472" s="86" t="s">
        <v>37</v>
      </c>
      <c r="AD472" s="67">
        <f>IFERROR(IF(LEFT(AE472,4)*1&lt;2022,VLOOKUP(AC472,CRFs!$C$3:$D$10,2,FALSE),IF(LEFT(AE472,4)*1&gt;=2022,VLOOKUP(AC472,CRFs!$C$3:$J$10,2+MATCH(AE472,CRFs!$E$2:$J$2,0),FALSE))),0)</f>
        <v>0</v>
      </c>
      <c r="AE472" s="66" t="str">
        <f t="shared" si="99"/>
        <v/>
      </c>
      <c r="AF472" s="66" t="str">
        <f t="shared" si="100"/>
        <v/>
      </c>
      <c r="AG472" s="68">
        <f t="shared" si="101"/>
        <v>0</v>
      </c>
      <c r="AH472" s="119" t="str">
        <f t="shared" si="102"/>
        <v/>
      </c>
      <c r="AI472" s="74"/>
    </row>
    <row r="473" spans="2:35" ht="16.2" hidden="1" customHeight="1" x14ac:dyDescent="0.25">
      <c r="B473" s="85" t="s">
        <v>549</v>
      </c>
      <c r="C473" s="87"/>
      <c r="D473" s="88"/>
      <c r="E473" s="87"/>
      <c r="F473" s="86" t="s">
        <v>37</v>
      </c>
      <c r="G473" s="86" t="s">
        <v>37</v>
      </c>
      <c r="H473" s="86" t="s">
        <v>37</v>
      </c>
      <c r="I473" s="66" t="str">
        <f t="shared" si="92"/>
        <v/>
      </c>
      <c r="J473" s="66" t="str">
        <f t="shared" si="93"/>
        <v/>
      </c>
      <c r="K473" s="66" t="str">
        <f t="shared" si="94"/>
        <v/>
      </c>
      <c r="L473" s="66" t="str">
        <f t="shared" si="95"/>
        <v/>
      </c>
      <c r="M473" s="66" t="str">
        <f t="shared" si="96"/>
        <v/>
      </c>
      <c r="N473" s="66" t="str">
        <f t="shared" si="97"/>
        <v>Insufficient Information</v>
      </c>
      <c r="O473" s="66" t="str">
        <f t="shared" si="98"/>
        <v>Insufficient Information</v>
      </c>
      <c r="P473" s="63" t="str">
        <f>IF(AND(J473&lt;&gt;"",J473&lt;=10),CRFs!$C$3,"")</f>
        <v/>
      </c>
      <c r="Q473" s="63" t="str">
        <f>IF(AND(J473&lt;&gt;"",J473&gt;=6,J473&lt;=15),CRFs!$C$4,"")</f>
        <v/>
      </c>
      <c r="R473" s="63" t="str">
        <f>IF(AND(J473&lt;&gt;"",J473&gt;=11,J473&lt;=20),CRFs!$C$5,"")</f>
        <v/>
      </c>
      <c r="S473" s="63" t="str">
        <f>IF(AND(J473&lt;&gt;"",J473&gt;=16,J473&lt;=25),CRFs!$C$6,"")</f>
        <v/>
      </c>
      <c r="T473" s="63" t="str">
        <f>IF(AND(J473&lt;&gt;"",J473&gt;=21),CRFs!$C$7,"")</f>
        <v/>
      </c>
      <c r="U473" s="63" t="str">
        <f>IF(AND(J473&lt;&gt;"",J473&gt;25),CRFs!$C$8,"")</f>
        <v/>
      </c>
      <c r="V473" s="63" t="str">
        <f>IF($N473="Yes",CRFs!$C$9,"")</f>
        <v/>
      </c>
      <c r="W473" s="63" t="str">
        <f>IF($O473="Yes",CRFs!$C$10,"")</f>
        <v/>
      </c>
      <c r="X473" s="63" t="s">
        <v>37</v>
      </c>
      <c r="Y473" s="63" t="str">
        <f>IFERROR(INDEX($P473:$W473,_xlfn.AGGREGATE(15,6,(COLUMN($P473:$W473)-COLUMN($P473)+1)/($P473:$W473&lt;&gt;""),COLUMNS($Y473:Y473))),"")</f>
        <v/>
      </c>
      <c r="Z473" s="63" t="str">
        <f>IFERROR(INDEX($P473:$W473,_xlfn.AGGREGATE(15,6,(COLUMN($P473:$W473)-COLUMN($P473)+1)/($P473:$W473&lt;&gt;""),COLUMNS($Y473:Z473))),"")</f>
        <v/>
      </c>
      <c r="AA473" s="63" t="str">
        <f>IFERROR(INDEX($P473:$W473,_xlfn.AGGREGATE(15,6,(COLUMN($P473:$W473)-COLUMN($P473)+1)/($P473:$W473&lt;&gt;""),COLUMNS($Y473:AA473))),"")</f>
        <v/>
      </c>
      <c r="AB473" s="63" t="str">
        <f>IFERROR(INDEX($P473:$W473,_xlfn.AGGREGATE(15,6,(COLUMN($P473:$W473)-COLUMN($P473)+1)/($P473:$W473&lt;&gt;""),COLUMNS($Y473:AB473))),"")</f>
        <v/>
      </c>
      <c r="AC473" s="86" t="s">
        <v>37</v>
      </c>
      <c r="AD473" s="67">
        <f>IFERROR(IF(LEFT(AE473,4)*1&lt;2022,VLOOKUP(AC473,CRFs!$C$3:$D$10,2,FALSE),IF(LEFT(AE473,4)*1&gt;=2022,VLOOKUP(AC473,CRFs!$C$3:$J$10,2+MATCH(AE473,CRFs!$E$2:$J$2,0),FALSE))),0)</f>
        <v>0</v>
      </c>
      <c r="AE473" s="66" t="str">
        <f t="shared" si="99"/>
        <v/>
      </c>
      <c r="AF473" s="66" t="str">
        <f t="shared" si="100"/>
        <v/>
      </c>
      <c r="AG473" s="68">
        <f t="shared" si="101"/>
        <v>0</v>
      </c>
      <c r="AH473" s="119" t="str">
        <f t="shared" si="102"/>
        <v/>
      </c>
      <c r="AI473" s="74"/>
    </row>
    <row r="474" spans="2:35" ht="16.2" hidden="1" customHeight="1" x14ac:dyDescent="0.25">
      <c r="B474" s="85" t="s">
        <v>550</v>
      </c>
      <c r="C474" s="87"/>
      <c r="D474" s="88"/>
      <c r="E474" s="87"/>
      <c r="F474" s="86" t="s">
        <v>37</v>
      </c>
      <c r="G474" s="86" t="s">
        <v>37</v>
      </c>
      <c r="H474" s="86" t="s">
        <v>37</v>
      </c>
      <c r="I474" s="66" t="str">
        <f t="shared" si="92"/>
        <v/>
      </c>
      <c r="J474" s="66" t="str">
        <f t="shared" si="93"/>
        <v/>
      </c>
      <c r="K474" s="66" t="str">
        <f t="shared" si="94"/>
        <v/>
      </c>
      <c r="L474" s="66" t="str">
        <f t="shared" si="95"/>
        <v/>
      </c>
      <c r="M474" s="66" t="str">
        <f t="shared" si="96"/>
        <v/>
      </c>
      <c r="N474" s="66" t="str">
        <f t="shared" si="97"/>
        <v>Insufficient Information</v>
      </c>
      <c r="O474" s="66" t="str">
        <f t="shared" si="98"/>
        <v>Insufficient Information</v>
      </c>
      <c r="P474" s="63" t="str">
        <f>IF(AND(J474&lt;&gt;"",J474&lt;=10),CRFs!$C$3,"")</f>
        <v/>
      </c>
      <c r="Q474" s="63" t="str">
        <f>IF(AND(J474&lt;&gt;"",J474&gt;=6,J474&lt;=15),CRFs!$C$4,"")</f>
        <v/>
      </c>
      <c r="R474" s="63" t="str">
        <f>IF(AND(J474&lt;&gt;"",J474&gt;=11,J474&lt;=20),CRFs!$C$5,"")</f>
        <v/>
      </c>
      <c r="S474" s="63" t="str">
        <f>IF(AND(J474&lt;&gt;"",J474&gt;=16,J474&lt;=25),CRFs!$C$6,"")</f>
        <v/>
      </c>
      <c r="T474" s="63" t="str">
        <f>IF(AND(J474&lt;&gt;"",J474&gt;=21),CRFs!$C$7,"")</f>
        <v/>
      </c>
      <c r="U474" s="63" t="str">
        <f>IF(AND(J474&lt;&gt;"",J474&gt;25),CRFs!$C$8,"")</f>
        <v/>
      </c>
      <c r="V474" s="63" t="str">
        <f>IF($N474="Yes",CRFs!$C$9,"")</f>
        <v/>
      </c>
      <c r="W474" s="63" t="str">
        <f>IF($O474="Yes",CRFs!$C$10,"")</f>
        <v/>
      </c>
      <c r="X474" s="63" t="s">
        <v>37</v>
      </c>
      <c r="Y474" s="63" t="str">
        <f>IFERROR(INDEX($P474:$W474,_xlfn.AGGREGATE(15,6,(COLUMN($P474:$W474)-COLUMN($P474)+1)/($P474:$W474&lt;&gt;""),COLUMNS($Y474:Y474))),"")</f>
        <v/>
      </c>
      <c r="Z474" s="63" t="str">
        <f>IFERROR(INDEX($P474:$W474,_xlfn.AGGREGATE(15,6,(COLUMN($P474:$W474)-COLUMN($P474)+1)/($P474:$W474&lt;&gt;""),COLUMNS($Y474:Z474))),"")</f>
        <v/>
      </c>
      <c r="AA474" s="63" t="str">
        <f>IFERROR(INDEX($P474:$W474,_xlfn.AGGREGATE(15,6,(COLUMN($P474:$W474)-COLUMN($P474)+1)/($P474:$W474&lt;&gt;""),COLUMNS($Y474:AA474))),"")</f>
        <v/>
      </c>
      <c r="AB474" s="63" t="str">
        <f>IFERROR(INDEX($P474:$W474,_xlfn.AGGREGATE(15,6,(COLUMN($P474:$W474)-COLUMN($P474)+1)/($P474:$W474&lt;&gt;""),COLUMNS($Y474:AB474))),"")</f>
        <v/>
      </c>
      <c r="AC474" s="86" t="s">
        <v>37</v>
      </c>
      <c r="AD474" s="67">
        <f>IFERROR(IF(LEFT(AE474,4)*1&lt;2022,VLOOKUP(AC474,CRFs!$C$3:$D$10,2,FALSE),IF(LEFT(AE474,4)*1&gt;=2022,VLOOKUP(AC474,CRFs!$C$3:$J$10,2+MATCH(AE474,CRFs!$E$2:$J$2,0),FALSE))),0)</f>
        <v>0</v>
      </c>
      <c r="AE474" s="66" t="str">
        <f t="shared" si="99"/>
        <v/>
      </c>
      <c r="AF474" s="66" t="str">
        <f t="shared" si="100"/>
        <v/>
      </c>
      <c r="AG474" s="68">
        <f t="shared" si="101"/>
        <v>0</v>
      </c>
      <c r="AH474" s="119" t="str">
        <f t="shared" si="102"/>
        <v/>
      </c>
      <c r="AI474" s="74"/>
    </row>
    <row r="475" spans="2:35" ht="16.2" hidden="1" customHeight="1" x14ac:dyDescent="0.25">
      <c r="B475" s="85" t="s">
        <v>551</v>
      </c>
      <c r="C475" s="87"/>
      <c r="D475" s="88"/>
      <c r="E475" s="87"/>
      <c r="F475" s="86" t="s">
        <v>37</v>
      </c>
      <c r="G475" s="86" t="s">
        <v>37</v>
      </c>
      <c r="H475" s="86" t="s">
        <v>37</v>
      </c>
      <c r="I475" s="66" t="str">
        <f t="shared" si="92"/>
        <v/>
      </c>
      <c r="J475" s="66" t="str">
        <f t="shared" si="93"/>
        <v/>
      </c>
      <c r="K475" s="66" t="str">
        <f t="shared" si="94"/>
        <v/>
      </c>
      <c r="L475" s="66" t="str">
        <f t="shared" si="95"/>
        <v/>
      </c>
      <c r="M475" s="66" t="str">
        <f t="shared" si="96"/>
        <v/>
      </c>
      <c r="N475" s="66" t="str">
        <f t="shared" si="97"/>
        <v>Insufficient Information</v>
      </c>
      <c r="O475" s="66" t="str">
        <f t="shared" si="98"/>
        <v>Insufficient Information</v>
      </c>
      <c r="P475" s="63" t="str">
        <f>IF(AND(J475&lt;&gt;"",J475&lt;=10),CRFs!$C$3,"")</f>
        <v/>
      </c>
      <c r="Q475" s="63" t="str">
        <f>IF(AND(J475&lt;&gt;"",J475&gt;=6,J475&lt;=15),CRFs!$C$4,"")</f>
        <v/>
      </c>
      <c r="R475" s="63" t="str">
        <f>IF(AND(J475&lt;&gt;"",J475&gt;=11,J475&lt;=20),CRFs!$C$5,"")</f>
        <v/>
      </c>
      <c r="S475" s="63" t="str">
        <f>IF(AND(J475&lt;&gt;"",J475&gt;=16,J475&lt;=25),CRFs!$C$6,"")</f>
        <v/>
      </c>
      <c r="T475" s="63" t="str">
        <f>IF(AND(J475&lt;&gt;"",J475&gt;=21),CRFs!$C$7,"")</f>
        <v/>
      </c>
      <c r="U475" s="63" t="str">
        <f>IF(AND(J475&lt;&gt;"",J475&gt;25),CRFs!$C$8,"")</f>
        <v/>
      </c>
      <c r="V475" s="63" t="str">
        <f>IF($N475="Yes",CRFs!$C$9,"")</f>
        <v/>
      </c>
      <c r="W475" s="63" t="str">
        <f>IF($O475="Yes",CRFs!$C$10,"")</f>
        <v/>
      </c>
      <c r="X475" s="63" t="s">
        <v>37</v>
      </c>
      <c r="Y475" s="63" t="str">
        <f>IFERROR(INDEX($P475:$W475,_xlfn.AGGREGATE(15,6,(COLUMN($P475:$W475)-COLUMN($P475)+1)/($P475:$W475&lt;&gt;""),COLUMNS($Y475:Y475))),"")</f>
        <v/>
      </c>
      <c r="Z475" s="63" t="str">
        <f>IFERROR(INDEX($P475:$W475,_xlfn.AGGREGATE(15,6,(COLUMN($P475:$W475)-COLUMN($P475)+1)/($P475:$W475&lt;&gt;""),COLUMNS($Y475:Z475))),"")</f>
        <v/>
      </c>
      <c r="AA475" s="63" t="str">
        <f>IFERROR(INDEX($P475:$W475,_xlfn.AGGREGATE(15,6,(COLUMN($P475:$W475)-COLUMN($P475)+1)/($P475:$W475&lt;&gt;""),COLUMNS($Y475:AA475))),"")</f>
        <v/>
      </c>
      <c r="AB475" s="63" t="str">
        <f>IFERROR(INDEX($P475:$W475,_xlfn.AGGREGATE(15,6,(COLUMN($P475:$W475)-COLUMN($P475)+1)/($P475:$W475&lt;&gt;""),COLUMNS($Y475:AB475))),"")</f>
        <v/>
      </c>
      <c r="AC475" s="86" t="s">
        <v>37</v>
      </c>
      <c r="AD475" s="67">
        <f>IFERROR(IF(LEFT(AE475,4)*1&lt;2022,VLOOKUP(AC475,CRFs!$C$3:$D$10,2,FALSE),IF(LEFT(AE475,4)*1&gt;=2022,VLOOKUP(AC475,CRFs!$C$3:$J$10,2+MATCH(AE475,CRFs!$E$2:$J$2,0),FALSE))),0)</f>
        <v>0</v>
      </c>
      <c r="AE475" s="66" t="str">
        <f t="shared" si="99"/>
        <v/>
      </c>
      <c r="AF475" s="66" t="str">
        <f t="shared" si="100"/>
        <v/>
      </c>
      <c r="AG475" s="68">
        <f t="shared" si="101"/>
        <v>0</v>
      </c>
      <c r="AH475" s="119" t="str">
        <f t="shared" si="102"/>
        <v/>
      </c>
      <c r="AI475" s="74"/>
    </row>
    <row r="476" spans="2:35" ht="16.2" hidden="1" customHeight="1" x14ac:dyDescent="0.25">
      <c r="B476" s="85" t="s">
        <v>552</v>
      </c>
      <c r="C476" s="87"/>
      <c r="D476" s="88"/>
      <c r="E476" s="87"/>
      <c r="F476" s="86" t="s">
        <v>37</v>
      </c>
      <c r="G476" s="86" t="s">
        <v>37</v>
      </c>
      <c r="H476" s="86" t="s">
        <v>37</v>
      </c>
      <c r="I476" s="66" t="str">
        <f t="shared" si="92"/>
        <v/>
      </c>
      <c r="J476" s="66" t="str">
        <f t="shared" si="93"/>
        <v/>
      </c>
      <c r="K476" s="66" t="str">
        <f t="shared" si="94"/>
        <v/>
      </c>
      <c r="L476" s="66" t="str">
        <f t="shared" si="95"/>
        <v/>
      </c>
      <c r="M476" s="66" t="str">
        <f t="shared" si="96"/>
        <v/>
      </c>
      <c r="N476" s="66" t="str">
        <f t="shared" si="97"/>
        <v>Insufficient Information</v>
      </c>
      <c r="O476" s="66" t="str">
        <f t="shared" si="98"/>
        <v>Insufficient Information</v>
      </c>
      <c r="P476" s="63" t="str">
        <f>IF(AND(J476&lt;&gt;"",J476&lt;=10),CRFs!$C$3,"")</f>
        <v/>
      </c>
      <c r="Q476" s="63" t="str">
        <f>IF(AND(J476&lt;&gt;"",J476&gt;=6,J476&lt;=15),CRFs!$C$4,"")</f>
        <v/>
      </c>
      <c r="R476" s="63" t="str">
        <f>IF(AND(J476&lt;&gt;"",J476&gt;=11,J476&lt;=20),CRFs!$C$5,"")</f>
        <v/>
      </c>
      <c r="S476" s="63" t="str">
        <f>IF(AND(J476&lt;&gt;"",J476&gt;=16,J476&lt;=25),CRFs!$C$6,"")</f>
        <v/>
      </c>
      <c r="T476" s="63" t="str">
        <f>IF(AND(J476&lt;&gt;"",J476&gt;=21),CRFs!$C$7,"")</f>
        <v/>
      </c>
      <c r="U476" s="63" t="str">
        <f>IF(AND(J476&lt;&gt;"",J476&gt;25),CRFs!$C$8,"")</f>
        <v/>
      </c>
      <c r="V476" s="63" t="str">
        <f>IF($N476="Yes",CRFs!$C$9,"")</f>
        <v/>
      </c>
      <c r="W476" s="63" t="str">
        <f>IF($O476="Yes",CRFs!$C$10,"")</f>
        <v/>
      </c>
      <c r="X476" s="63" t="s">
        <v>37</v>
      </c>
      <c r="Y476" s="63" t="str">
        <f>IFERROR(INDEX($P476:$W476,_xlfn.AGGREGATE(15,6,(COLUMN($P476:$W476)-COLUMN($P476)+1)/($P476:$W476&lt;&gt;""),COLUMNS($Y476:Y476))),"")</f>
        <v/>
      </c>
      <c r="Z476" s="63" t="str">
        <f>IFERROR(INDEX($P476:$W476,_xlfn.AGGREGATE(15,6,(COLUMN($P476:$W476)-COLUMN($P476)+1)/($P476:$W476&lt;&gt;""),COLUMNS($Y476:Z476))),"")</f>
        <v/>
      </c>
      <c r="AA476" s="63" t="str">
        <f>IFERROR(INDEX($P476:$W476,_xlfn.AGGREGATE(15,6,(COLUMN($P476:$W476)-COLUMN($P476)+1)/($P476:$W476&lt;&gt;""),COLUMNS($Y476:AA476))),"")</f>
        <v/>
      </c>
      <c r="AB476" s="63" t="str">
        <f>IFERROR(INDEX($P476:$W476,_xlfn.AGGREGATE(15,6,(COLUMN($P476:$W476)-COLUMN($P476)+1)/($P476:$W476&lt;&gt;""),COLUMNS($Y476:AB476))),"")</f>
        <v/>
      </c>
      <c r="AC476" s="86" t="s">
        <v>37</v>
      </c>
      <c r="AD476" s="67">
        <f>IFERROR(IF(LEFT(AE476,4)*1&lt;2022,VLOOKUP(AC476,CRFs!$C$3:$D$10,2,FALSE),IF(LEFT(AE476,4)*1&gt;=2022,VLOOKUP(AC476,CRFs!$C$3:$J$10,2+MATCH(AE476,CRFs!$E$2:$J$2,0),FALSE))),0)</f>
        <v>0</v>
      </c>
      <c r="AE476" s="66" t="str">
        <f t="shared" si="99"/>
        <v/>
      </c>
      <c r="AF476" s="66" t="str">
        <f t="shared" si="100"/>
        <v/>
      </c>
      <c r="AG476" s="68">
        <f t="shared" si="101"/>
        <v>0</v>
      </c>
      <c r="AH476" s="119" t="str">
        <f t="shared" si="102"/>
        <v/>
      </c>
      <c r="AI476" s="74"/>
    </row>
    <row r="477" spans="2:35" ht="16.2" hidden="1" customHeight="1" x14ac:dyDescent="0.25">
      <c r="B477" s="85" t="s">
        <v>553</v>
      </c>
      <c r="C477" s="87"/>
      <c r="D477" s="88"/>
      <c r="E477" s="87"/>
      <c r="F477" s="86" t="s">
        <v>37</v>
      </c>
      <c r="G477" s="86" t="s">
        <v>37</v>
      </c>
      <c r="H477" s="86" t="s">
        <v>37</v>
      </c>
      <c r="I477" s="66" t="str">
        <f t="shared" si="92"/>
        <v/>
      </c>
      <c r="J477" s="66" t="str">
        <f t="shared" si="93"/>
        <v/>
      </c>
      <c r="K477" s="66" t="str">
        <f t="shared" si="94"/>
        <v/>
      </c>
      <c r="L477" s="66" t="str">
        <f t="shared" si="95"/>
        <v/>
      </c>
      <c r="M477" s="66" t="str">
        <f t="shared" si="96"/>
        <v/>
      </c>
      <c r="N477" s="66" t="str">
        <f t="shared" si="97"/>
        <v>Insufficient Information</v>
      </c>
      <c r="O477" s="66" t="str">
        <f t="shared" si="98"/>
        <v>Insufficient Information</v>
      </c>
      <c r="P477" s="63" t="str">
        <f>IF(AND(J477&lt;&gt;"",J477&lt;=10),CRFs!$C$3,"")</f>
        <v/>
      </c>
      <c r="Q477" s="63" t="str">
        <f>IF(AND(J477&lt;&gt;"",J477&gt;=6,J477&lt;=15),CRFs!$C$4,"")</f>
        <v/>
      </c>
      <c r="R477" s="63" t="str">
        <f>IF(AND(J477&lt;&gt;"",J477&gt;=11,J477&lt;=20),CRFs!$C$5,"")</f>
        <v/>
      </c>
      <c r="S477" s="63" t="str">
        <f>IF(AND(J477&lt;&gt;"",J477&gt;=16,J477&lt;=25),CRFs!$C$6,"")</f>
        <v/>
      </c>
      <c r="T477" s="63" t="str">
        <f>IF(AND(J477&lt;&gt;"",J477&gt;=21),CRFs!$C$7,"")</f>
        <v/>
      </c>
      <c r="U477" s="63" t="str">
        <f>IF(AND(J477&lt;&gt;"",J477&gt;25),CRFs!$C$8,"")</f>
        <v/>
      </c>
      <c r="V477" s="63" t="str">
        <f>IF($N477="Yes",CRFs!$C$9,"")</f>
        <v/>
      </c>
      <c r="W477" s="63" t="str">
        <f>IF($O477="Yes",CRFs!$C$10,"")</f>
        <v/>
      </c>
      <c r="X477" s="63" t="s">
        <v>37</v>
      </c>
      <c r="Y477" s="63" t="str">
        <f>IFERROR(INDEX($P477:$W477,_xlfn.AGGREGATE(15,6,(COLUMN($P477:$W477)-COLUMN($P477)+1)/($P477:$W477&lt;&gt;""),COLUMNS($Y477:Y477))),"")</f>
        <v/>
      </c>
      <c r="Z477" s="63" t="str">
        <f>IFERROR(INDEX($P477:$W477,_xlfn.AGGREGATE(15,6,(COLUMN($P477:$W477)-COLUMN($P477)+1)/($P477:$W477&lt;&gt;""),COLUMNS($Y477:Z477))),"")</f>
        <v/>
      </c>
      <c r="AA477" s="63" t="str">
        <f>IFERROR(INDEX($P477:$W477,_xlfn.AGGREGATE(15,6,(COLUMN($P477:$W477)-COLUMN($P477)+1)/($P477:$W477&lt;&gt;""),COLUMNS($Y477:AA477))),"")</f>
        <v/>
      </c>
      <c r="AB477" s="63" t="str">
        <f>IFERROR(INDEX($P477:$W477,_xlfn.AGGREGATE(15,6,(COLUMN($P477:$W477)-COLUMN($P477)+1)/($P477:$W477&lt;&gt;""),COLUMNS($Y477:AB477))),"")</f>
        <v/>
      </c>
      <c r="AC477" s="86" t="s">
        <v>37</v>
      </c>
      <c r="AD477" s="67">
        <f>IFERROR(IF(LEFT(AE477,4)*1&lt;2022,VLOOKUP(AC477,CRFs!$C$3:$D$10,2,FALSE),IF(LEFT(AE477,4)*1&gt;=2022,VLOOKUP(AC477,CRFs!$C$3:$J$10,2+MATCH(AE477,CRFs!$E$2:$J$2,0),FALSE))),0)</f>
        <v>0</v>
      </c>
      <c r="AE477" s="66" t="str">
        <f t="shared" si="99"/>
        <v/>
      </c>
      <c r="AF477" s="66" t="str">
        <f t="shared" si="100"/>
        <v/>
      </c>
      <c r="AG477" s="68">
        <f t="shared" si="101"/>
        <v>0</v>
      </c>
      <c r="AH477" s="119" t="str">
        <f t="shared" si="102"/>
        <v/>
      </c>
      <c r="AI477" s="74"/>
    </row>
    <row r="478" spans="2:35" ht="16.2" hidden="1" customHeight="1" x14ac:dyDescent="0.25">
      <c r="B478" s="85" t="s">
        <v>554</v>
      </c>
      <c r="C478" s="87"/>
      <c r="D478" s="88"/>
      <c r="E478" s="87"/>
      <c r="F478" s="86" t="s">
        <v>37</v>
      </c>
      <c r="G478" s="86" t="s">
        <v>37</v>
      </c>
      <c r="H478" s="86" t="s">
        <v>37</v>
      </c>
      <c r="I478" s="66" t="str">
        <f t="shared" si="92"/>
        <v/>
      </c>
      <c r="J478" s="66" t="str">
        <f t="shared" si="93"/>
        <v/>
      </c>
      <c r="K478" s="66" t="str">
        <f t="shared" si="94"/>
        <v/>
      </c>
      <c r="L478" s="66" t="str">
        <f t="shared" si="95"/>
        <v/>
      </c>
      <c r="M478" s="66" t="str">
        <f t="shared" si="96"/>
        <v/>
      </c>
      <c r="N478" s="66" t="str">
        <f t="shared" si="97"/>
        <v>Insufficient Information</v>
      </c>
      <c r="O478" s="66" t="str">
        <f t="shared" si="98"/>
        <v>Insufficient Information</v>
      </c>
      <c r="P478" s="63" t="str">
        <f>IF(AND(J478&lt;&gt;"",J478&lt;=10),CRFs!$C$3,"")</f>
        <v/>
      </c>
      <c r="Q478" s="63" t="str">
        <f>IF(AND(J478&lt;&gt;"",J478&gt;=6,J478&lt;=15),CRFs!$C$4,"")</f>
        <v/>
      </c>
      <c r="R478" s="63" t="str">
        <f>IF(AND(J478&lt;&gt;"",J478&gt;=11,J478&lt;=20),CRFs!$C$5,"")</f>
        <v/>
      </c>
      <c r="S478" s="63" t="str">
        <f>IF(AND(J478&lt;&gt;"",J478&gt;=16,J478&lt;=25),CRFs!$C$6,"")</f>
        <v/>
      </c>
      <c r="T478" s="63" t="str">
        <f>IF(AND(J478&lt;&gt;"",J478&gt;=21),CRFs!$C$7,"")</f>
        <v/>
      </c>
      <c r="U478" s="63" t="str">
        <f>IF(AND(J478&lt;&gt;"",J478&gt;25),CRFs!$C$8,"")</f>
        <v/>
      </c>
      <c r="V478" s="63" t="str">
        <f>IF($N478="Yes",CRFs!$C$9,"")</f>
        <v/>
      </c>
      <c r="W478" s="63" t="str">
        <f>IF($O478="Yes",CRFs!$C$10,"")</f>
        <v/>
      </c>
      <c r="X478" s="63" t="s">
        <v>37</v>
      </c>
      <c r="Y478" s="63" t="str">
        <f>IFERROR(INDEX($P478:$W478,_xlfn.AGGREGATE(15,6,(COLUMN($P478:$W478)-COLUMN($P478)+1)/($P478:$W478&lt;&gt;""),COLUMNS($Y478:Y478))),"")</f>
        <v/>
      </c>
      <c r="Z478" s="63" t="str">
        <f>IFERROR(INDEX($P478:$W478,_xlfn.AGGREGATE(15,6,(COLUMN($P478:$W478)-COLUMN($P478)+1)/($P478:$W478&lt;&gt;""),COLUMNS($Y478:Z478))),"")</f>
        <v/>
      </c>
      <c r="AA478" s="63" t="str">
        <f>IFERROR(INDEX($P478:$W478,_xlfn.AGGREGATE(15,6,(COLUMN($P478:$W478)-COLUMN($P478)+1)/($P478:$W478&lt;&gt;""),COLUMNS($Y478:AA478))),"")</f>
        <v/>
      </c>
      <c r="AB478" s="63" t="str">
        <f>IFERROR(INDEX($P478:$W478,_xlfn.AGGREGATE(15,6,(COLUMN($P478:$W478)-COLUMN($P478)+1)/($P478:$W478&lt;&gt;""),COLUMNS($Y478:AB478))),"")</f>
        <v/>
      </c>
      <c r="AC478" s="86" t="s">
        <v>37</v>
      </c>
      <c r="AD478" s="67">
        <f>IFERROR(IF(LEFT(AE478,4)*1&lt;2022,VLOOKUP(AC478,CRFs!$C$3:$D$10,2,FALSE),IF(LEFT(AE478,4)*1&gt;=2022,VLOOKUP(AC478,CRFs!$C$3:$J$10,2+MATCH(AE478,CRFs!$E$2:$J$2,0),FALSE))),0)</f>
        <v>0</v>
      </c>
      <c r="AE478" s="66" t="str">
        <f t="shared" si="99"/>
        <v/>
      </c>
      <c r="AF478" s="66" t="str">
        <f t="shared" si="100"/>
        <v/>
      </c>
      <c r="AG478" s="68">
        <f t="shared" si="101"/>
        <v>0</v>
      </c>
      <c r="AH478" s="119" t="str">
        <f t="shared" si="102"/>
        <v/>
      </c>
      <c r="AI478" s="74"/>
    </row>
    <row r="479" spans="2:35" ht="16.2" hidden="1" customHeight="1" x14ac:dyDescent="0.25">
      <c r="B479" s="85" t="s">
        <v>555</v>
      </c>
      <c r="C479" s="87"/>
      <c r="D479" s="88"/>
      <c r="E479" s="87"/>
      <c r="F479" s="86" t="s">
        <v>37</v>
      </c>
      <c r="G479" s="86" t="s">
        <v>37</v>
      </c>
      <c r="H479" s="86" t="s">
        <v>37</v>
      </c>
      <c r="I479" s="66" t="str">
        <f t="shared" si="92"/>
        <v/>
      </c>
      <c r="J479" s="66" t="str">
        <f t="shared" si="93"/>
        <v/>
      </c>
      <c r="K479" s="66" t="str">
        <f t="shared" si="94"/>
        <v/>
      </c>
      <c r="L479" s="66" t="str">
        <f t="shared" si="95"/>
        <v/>
      </c>
      <c r="M479" s="66" t="str">
        <f t="shared" si="96"/>
        <v/>
      </c>
      <c r="N479" s="66" t="str">
        <f t="shared" si="97"/>
        <v>Insufficient Information</v>
      </c>
      <c r="O479" s="66" t="str">
        <f t="shared" si="98"/>
        <v>Insufficient Information</v>
      </c>
      <c r="P479" s="63" t="str">
        <f>IF(AND(J479&lt;&gt;"",J479&lt;=10),CRFs!$C$3,"")</f>
        <v/>
      </c>
      <c r="Q479" s="63" t="str">
        <f>IF(AND(J479&lt;&gt;"",J479&gt;=6,J479&lt;=15),CRFs!$C$4,"")</f>
        <v/>
      </c>
      <c r="R479" s="63" t="str">
        <f>IF(AND(J479&lt;&gt;"",J479&gt;=11,J479&lt;=20),CRFs!$C$5,"")</f>
        <v/>
      </c>
      <c r="S479" s="63" t="str">
        <f>IF(AND(J479&lt;&gt;"",J479&gt;=16,J479&lt;=25),CRFs!$C$6,"")</f>
        <v/>
      </c>
      <c r="T479" s="63" t="str">
        <f>IF(AND(J479&lt;&gt;"",J479&gt;=21),CRFs!$C$7,"")</f>
        <v/>
      </c>
      <c r="U479" s="63" t="str">
        <f>IF(AND(J479&lt;&gt;"",J479&gt;25),CRFs!$C$8,"")</f>
        <v/>
      </c>
      <c r="V479" s="63" t="str">
        <f>IF($N479="Yes",CRFs!$C$9,"")</f>
        <v/>
      </c>
      <c r="W479" s="63" t="str">
        <f>IF($O479="Yes",CRFs!$C$10,"")</f>
        <v/>
      </c>
      <c r="X479" s="63" t="s">
        <v>37</v>
      </c>
      <c r="Y479" s="63" t="str">
        <f>IFERROR(INDEX($P479:$W479,_xlfn.AGGREGATE(15,6,(COLUMN($P479:$W479)-COLUMN($P479)+1)/($P479:$W479&lt;&gt;""),COLUMNS($Y479:Y479))),"")</f>
        <v/>
      </c>
      <c r="Z479" s="63" t="str">
        <f>IFERROR(INDEX($P479:$W479,_xlfn.AGGREGATE(15,6,(COLUMN($P479:$W479)-COLUMN($P479)+1)/($P479:$W479&lt;&gt;""),COLUMNS($Y479:Z479))),"")</f>
        <v/>
      </c>
      <c r="AA479" s="63" t="str">
        <f>IFERROR(INDEX($P479:$W479,_xlfn.AGGREGATE(15,6,(COLUMN($P479:$W479)-COLUMN($P479)+1)/($P479:$W479&lt;&gt;""),COLUMNS($Y479:AA479))),"")</f>
        <v/>
      </c>
      <c r="AB479" s="63" t="str">
        <f>IFERROR(INDEX($P479:$W479,_xlfn.AGGREGATE(15,6,(COLUMN($P479:$W479)-COLUMN($P479)+1)/($P479:$W479&lt;&gt;""),COLUMNS($Y479:AB479))),"")</f>
        <v/>
      </c>
      <c r="AC479" s="86" t="s">
        <v>37</v>
      </c>
      <c r="AD479" s="67">
        <f>IFERROR(IF(LEFT(AE479,4)*1&lt;2022,VLOOKUP(AC479,CRFs!$C$3:$D$10,2,FALSE),IF(LEFT(AE479,4)*1&gt;=2022,VLOOKUP(AC479,CRFs!$C$3:$J$10,2+MATCH(AE479,CRFs!$E$2:$J$2,0),FALSE))),0)</f>
        <v>0</v>
      </c>
      <c r="AE479" s="66" t="str">
        <f t="shared" si="99"/>
        <v/>
      </c>
      <c r="AF479" s="66" t="str">
        <f t="shared" si="100"/>
        <v/>
      </c>
      <c r="AG479" s="68">
        <f t="shared" si="101"/>
        <v>0</v>
      </c>
      <c r="AH479" s="119" t="str">
        <f t="shared" si="102"/>
        <v/>
      </c>
      <c r="AI479" s="74"/>
    </row>
    <row r="480" spans="2:35" ht="16.2" hidden="1" customHeight="1" x14ac:dyDescent="0.25">
      <c r="B480" s="85" t="s">
        <v>556</v>
      </c>
      <c r="C480" s="87"/>
      <c r="D480" s="88"/>
      <c r="E480" s="87"/>
      <c r="F480" s="86" t="s">
        <v>37</v>
      </c>
      <c r="G480" s="86" t="s">
        <v>37</v>
      </c>
      <c r="H480" s="86" t="s">
        <v>37</v>
      </c>
      <c r="I480" s="66" t="str">
        <f t="shared" si="92"/>
        <v/>
      </c>
      <c r="J480" s="66" t="str">
        <f t="shared" si="93"/>
        <v/>
      </c>
      <c r="K480" s="66" t="str">
        <f t="shared" si="94"/>
        <v/>
      </c>
      <c r="L480" s="66" t="str">
        <f t="shared" si="95"/>
        <v/>
      </c>
      <c r="M480" s="66" t="str">
        <f t="shared" si="96"/>
        <v/>
      </c>
      <c r="N480" s="66" t="str">
        <f t="shared" si="97"/>
        <v>Insufficient Information</v>
      </c>
      <c r="O480" s="66" t="str">
        <f t="shared" si="98"/>
        <v>Insufficient Information</v>
      </c>
      <c r="P480" s="63" t="str">
        <f>IF(AND(J480&lt;&gt;"",J480&lt;=10),CRFs!$C$3,"")</f>
        <v/>
      </c>
      <c r="Q480" s="63" t="str">
        <f>IF(AND(J480&lt;&gt;"",J480&gt;=6,J480&lt;=15),CRFs!$C$4,"")</f>
        <v/>
      </c>
      <c r="R480" s="63" t="str">
        <f>IF(AND(J480&lt;&gt;"",J480&gt;=11,J480&lt;=20),CRFs!$C$5,"")</f>
        <v/>
      </c>
      <c r="S480" s="63" t="str">
        <f>IF(AND(J480&lt;&gt;"",J480&gt;=16,J480&lt;=25),CRFs!$C$6,"")</f>
        <v/>
      </c>
      <c r="T480" s="63" t="str">
        <f>IF(AND(J480&lt;&gt;"",J480&gt;=21),CRFs!$C$7,"")</f>
        <v/>
      </c>
      <c r="U480" s="63" t="str">
        <f>IF(AND(J480&lt;&gt;"",J480&gt;25),CRFs!$C$8,"")</f>
        <v/>
      </c>
      <c r="V480" s="63" t="str">
        <f>IF($N480="Yes",CRFs!$C$9,"")</f>
        <v/>
      </c>
      <c r="W480" s="63" t="str">
        <f>IF($O480="Yes",CRFs!$C$10,"")</f>
        <v/>
      </c>
      <c r="X480" s="63" t="s">
        <v>37</v>
      </c>
      <c r="Y480" s="63" t="str">
        <f>IFERROR(INDEX($P480:$W480,_xlfn.AGGREGATE(15,6,(COLUMN($P480:$W480)-COLUMN($P480)+1)/($P480:$W480&lt;&gt;""),COLUMNS($Y480:Y480))),"")</f>
        <v/>
      </c>
      <c r="Z480" s="63" t="str">
        <f>IFERROR(INDEX($P480:$W480,_xlfn.AGGREGATE(15,6,(COLUMN($P480:$W480)-COLUMN($P480)+1)/($P480:$W480&lt;&gt;""),COLUMNS($Y480:Z480))),"")</f>
        <v/>
      </c>
      <c r="AA480" s="63" t="str">
        <f>IFERROR(INDEX($P480:$W480,_xlfn.AGGREGATE(15,6,(COLUMN($P480:$W480)-COLUMN($P480)+1)/($P480:$W480&lt;&gt;""),COLUMNS($Y480:AA480))),"")</f>
        <v/>
      </c>
      <c r="AB480" s="63" t="str">
        <f>IFERROR(INDEX($P480:$W480,_xlfn.AGGREGATE(15,6,(COLUMN($P480:$W480)-COLUMN($P480)+1)/($P480:$W480&lt;&gt;""),COLUMNS($Y480:AB480))),"")</f>
        <v/>
      </c>
      <c r="AC480" s="86" t="s">
        <v>37</v>
      </c>
      <c r="AD480" s="67">
        <f>IFERROR(IF(LEFT(AE480,4)*1&lt;2022,VLOOKUP(AC480,CRFs!$C$3:$D$10,2,FALSE),IF(LEFT(AE480,4)*1&gt;=2022,VLOOKUP(AC480,CRFs!$C$3:$J$10,2+MATCH(AE480,CRFs!$E$2:$J$2,0),FALSE))),0)</f>
        <v>0</v>
      </c>
      <c r="AE480" s="66" t="str">
        <f t="shared" si="99"/>
        <v/>
      </c>
      <c r="AF480" s="66" t="str">
        <f t="shared" si="100"/>
        <v/>
      </c>
      <c r="AG480" s="68">
        <f t="shared" si="101"/>
        <v>0</v>
      </c>
      <c r="AH480" s="119" t="str">
        <f t="shared" si="102"/>
        <v/>
      </c>
      <c r="AI480" s="74"/>
    </row>
    <row r="481" spans="2:35" ht="16.2" hidden="1" customHeight="1" x14ac:dyDescent="0.25">
      <c r="B481" s="85" t="s">
        <v>557</v>
      </c>
      <c r="C481" s="87"/>
      <c r="D481" s="88"/>
      <c r="E481" s="87"/>
      <c r="F481" s="86" t="s">
        <v>37</v>
      </c>
      <c r="G481" s="86" t="s">
        <v>37</v>
      </c>
      <c r="H481" s="86" t="s">
        <v>37</v>
      </c>
      <c r="I481" s="66" t="str">
        <f t="shared" si="92"/>
        <v/>
      </c>
      <c r="J481" s="66" t="str">
        <f t="shared" si="93"/>
        <v/>
      </c>
      <c r="K481" s="66" t="str">
        <f t="shared" si="94"/>
        <v/>
      </c>
      <c r="L481" s="66" t="str">
        <f t="shared" si="95"/>
        <v/>
      </c>
      <c r="M481" s="66" t="str">
        <f t="shared" si="96"/>
        <v/>
      </c>
      <c r="N481" s="66" t="str">
        <f t="shared" si="97"/>
        <v>Insufficient Information</v>
      </c>
      <c r="O481" s="66" t="str">
        <f t="shared" si="98"/>
        <v>Insufficient Information</v>
      </c>
      <c r="P481" s="63" t="str">
        <f>IF(AND(J481&lt;&gt;"",J481&lt;=10),CRFs!$C$3,"")</f>
        <v/>
      </c>
      <c r="Q481" s="63" t="str">
        <f>IF(AND(J481&lt;&gt;"",J481&gt;=6,J481&lt;=15),CRFs!$C$4,"")</f>
        <v/>
      </c>
      <c r="R481" s="63" t="str">
        <f>IF(AND(J481&lt;&gt;"",J481&gt;=11,J481&lt;=20),CRFs!$C$5,"")</f>
        <v/>
      </c>
      <c r="S481" s="63" t="str">
        <f>IF(AND(J481&lt;&gt;"",J481&gt;=16,J481&lt;=25),CRFs!$C$6,"")</f>
        <v/>
      </c>
      <c r="T481" s="63" t="str">
        <f>IF(AND(J481&lt;&gt;"",J481&gt;=21),CRFs!$C$7,"")</f>
        <v/>
      </c>
      <c r="U481" s="63" t="str">
        <f>IF(AND(J481&lt;&gt;"",J481&gt;25),CRFs!$C$8,"")</f>
        <v/>
      </c>
      <c r="V481" s="63" t="str">
        <f>IF($N481="Yes",CRFs!$C$9,"")</f>
        <v/>
      </c>
      <c r="W481" s="63" t="str">
        <f>IF($O481="Yes",CRFs!$C$10,"")</f>
        <v/>
      </c>
      <c r="X481" s="63" t="s">
        <v>37</v>
      </c>
      <c r="Y481" s="63" t="str">
        <f>IFERROR(INDEX($P481:$W481,_xlfn.AGGREGATE(15,6,(COLUMN($P481:$W481)-COLUMN($P481)+1)/($P481:$W481&lt;&gt;""),COLUMNS($Y481:Y481))),"")</f>
        <v/>
      </c>
      <c r="Z481" s="63" t="str">
        <f>IFERROR(INDEX($P481:$W481,_xlfn.AGGREGATE(15,6,(COLUMN($P481:$W481)-COLUMN($P481)+1)/($P481:$W481&lt;&gt;""),COLUMNS($Y481:Z481))),"")</f>
        <v/>
      </c>
      <c r="AA481" s="63" t="str">
        <f>IFERROR(INDEX($P481:$W481,_xlfn.AGGREGATE(15,6,(COLUMN($P481:$W481)-COLUMN($P481)+1)/($P481:$W481&lt;&gt;""),COLUMNS($Y481:AA481))),"")</f>
        <v/>
      </c>
      <c r="AB481" s="63" t="str">
        <f>IFERROR(INDEX($P481:$W481,_xlfn.AGGREGATE(15,6,(COLUMN($P481:$W481)-COLUMN($P481)+1)/($P481:$W481&lt;&gt;""),COLUMNS($Y481:AB481))),"")</f>
        <v/>
      </c>
      <c r="AC481" s="86" t="s">
        <v>37</v>
      </c>
      <c r="AD481" s="67">
        <f>IFERROR(IF(LEFT(AE481,4)*1&lt;2022,VLOOKUP(AC481,CRFs!$C$3:$D$10,2,FALSE),IF(LEFT(AE481,4)*1&gt;=2022,VLOOKUP(AC481,CRFs!$C$3:$J$10,2+MATCH(AE481,CRFs!$E$2:$J$2,0),FALSE))),0)</f>
        <v>0</v>
      </c>
      <c r="AE481" s="66" t="str">
        <f t="shared" si="99"/>
        <v/>
      </c>
      <c r="AF481" s="66" t="str">
        <f t="shared" si="100"/>
        <v/>
      </c>
      <c r="AG481" s="68">
        <f t="shared" si="101"/>
        <v>0</v>
      </c>
      <c r="AH481" s="119" t="str">
        <f t="shared" si="102"/>
        <v/>
      </c>
      <c r="AI481" s="74"/>
    </row>
    <row r="482" spans="2:35" ht="16.2" hidden="1" customHeight="1" x14ac:dyDescent="0.25">
      <c r="B482" s="85" t="s">
        <v>558</v>
      </c>
      <c r="C482" s="87"/>
      <c r="D482" s="88"/>
      <c r="E482" s="87"/>
      <c r="F482" s="86" t="s">
        <v>37</v>
      </c>
      <c r="G482" s="86" t="s">
        <v>37</v>
      </c>
      <c r="H482" s="86" t="s">
        <v>37</v>
      </c>
      <c r="I482" s="66" t="str">
        <f t="shared" si="92"/>
        <v/>
      </c>
      <c r="J482" s="66" t="str">
        <f t="shared" si="93"/>
        <v/>
      </c>
      <c r="K482" s="66" t="str">
        <f t="shared" si="94"/>
        <v/>
      </c>
      <c r="L482" s="66" t="str">
        <f t="shared" si="95"/>
        <v/>
      </c>
      <c r="M482" s="66" t="str">
        <f t="shared" si="96"/>
        <v/>
      </c>
      <c r="N482" s="66" t="str">
        <f t="shared" si="97"/>
        <v>Insufficient Information</v>
      </c>
      <c r="O482" s="66" t="str">
        <f t="shared" si="98"/>
        <v>Insufficient Information</v>
      </c>
      <c r="P482" s="63" t="str">
        <f>IF(AND(J482&lt;&gt;"",J482&lt;=10),CRFs!$C$3,"")</f>
        <v/>
      </c>
      <c r="Q482" s="63" t="str">
        <f>IF(AND(J482&lt;&gt;"",J482&gt;=6,J482&lt;=15),CRFs!$C$4,"")</f>
        <v/>
      </c>
      <c r="R482" s="63" t="str">
        <f>IF(AND(J482&lt;&gt;"",J482&gt;=11,J482&lt;=20),CRFs!$C$5,"")</f>
        <v/>
      </c>
      <c r="S482" s="63" t="str">
        <f>IF(AND(J482&lt;&gt;"",J482&gt;=16,J482&lt;=25),CRFs!$C$6,"")</f>
        <v/>
      </c>
      <c r="T482" s="63" t="str">
        <f>IF(AND(J482&lt;&gt;"",J482&gt;=21),CRFs!$C$7,"")</f>
        <v/>
      </c>
      <c r="U482" s="63" t="str">
        <f>IF(AND(J482&lt;&gt;"",J482&gt;25),CRFs!$C$8,"")</f>
        <v/>
      </c>
      <c r="V482" s="63" t="str">
        <f>IF($N482="Yes",CRFs!$C$9,"")</f>
        <v/>
      </c>
      <c r="W482" s="63" t="str">
        <f>IF($O482="Yes",CRFs!$C$10,"")</f>
        <v/>
      </c>
      <c r="X482" s="63" t="s">
        <v>37</v>
      </c>
      <c r="Y482" s="63" t="str">
        <f>IFERROR(INDEX($P482:$W482,_xlfn.AGGREGATE(15,6,(COLUMN($P482:$W482)-COLUMN($P482)+1)/($P482:$W482&lt;&gt;""),COLUMNS($Y482:Y482))),"")</f>
        <v/>
      </c>
      <c r="Z482" s="63" t="str">
        <f>IFERROR(INDEX($P482:$W482,_xlfn.AGGREGATE(15,6,(COLUMN($P482:$W482)-COLUMN($P482)+1)/($P482:$W482&lt;&gt;""),COLUMNS($Y482:Z482))),"")</f>
        <v/>
      </c>
      <c r="AA482" s="63" t="str">
        <f>IFERROR(INDEX($P482:$W482,_xlfn.AGGREGATE(15,6,(COLUMN($P482:$W482)-COLUMN($P482)+1)/($P482:$W482&lt;&gt;""),COLUMNS($Y482:AA482))),"")</f>
        <v/>
      </c>
      <c r="AB482" s="63" t="str">
        <f>IFERROR(INDEX($P482:$W482,_xlfn.AGGREGATE(15,6,(COLUMN($P482:$W482)-COLUMN($P482)+1)/($P482:$W482&lt;&gt;""),COLUMNS($Y482:AB482))),"")</f>
        <v/>
      </c>
      <c r="AC482" s="86" t="s">
        <v>37</v>
      </c>
      <c r="AD482" s="67">
        <f>IFERROR(IF(LEFT(AE482,4)*1&lt;2022,VLOOKUP(AC482,CRFs!$C$3:$D$10,2,FALSE),IF(LEFT(AE482,4)*1&gt;=2022,VLOOKUP(AC482,CRFs!$C$3:$J$10,2+MATCH(AE482,CRFs!$E$2:$J$2,0),FALSE))),0)</f>
        <v>0</v>
      </c>
      <c r="AE482" s="66" t="str">
        <f t="shared" si="99"/>
        <v/>
      </c>
      <c r="AF482" s="66" t="str">
        <f t="shared" si="100"/>
        <v/>
      </c>
      <c r="AG482" s="68">
        <f t="shared" si="101"/>
        <v>0</v>
      </c>
      <c r="AH482" s="119" t="str">
        <f t="shared" si="102"/>
        <v/>
      </c>
      <c r="AI482" s="74"/>
    </row>
    <row r="483" spans="2:35" ht="16.2" hidden="1" customHeight="1" x14ac:dyDescent="0.25">
      <c r="B483" s="85" t="s">
        <v>559</v>
      </c>
      <c r="C483" s="87"/>
      <c r="D483" s="88"/>
      <c r="E483" s="87"/>
      <c r="F483" s="86" t="s">
        <v>37</v>
      </c>
      <c r="G483" s="86" t="s">
        <v>37</v>
      </c>
      <c r="H483" s="86" t="s">
        <v>37</v>
      </c>
      <c r="I483" s="66" t="str">
        <f t="shared" si="92"/>
        <v/>
      </c>
      <c r="J483" s="66" t="str">
        <f t="shared" si="93"/>
        <v/>
      </c>
      <c r="K483" s="66" t="str">
        <f t="shared" si="94"/>
        <v/>
      </c>
      <c r="L483" s="66" t="str">
        <f t="shared" si="95"/>
        <v/>
      </c>
      <c r="M483" s="66" t="str">
        <f t="shared" si="96"/>
        <v/>
      </c>
      <c r="N483" s="66" t="str">
        <f t="shared" si="97"/>
        <v>Insufficient Information</v>
      </c>
      <c r="O483" s="66" t="str">
        <f t="shared" si="98"/>
        <v>Insufficient Information</v>
      </c>
      <c r="P483" s="63" t="str">
        <f>IF(AND(J483&lt;&gt;"",J483&lt;=10),CRFs!$C$3,"")</f>
        <v/>
      </c>
      <c r="Q483" s="63" t="str">
        <f>IF(AND(J483&lt;&gt;"",J483&gt;=6,J483&lt;=15),CRFs!$C$4,"")</f>
        <v/>
      </c>
      <c r="R483" s="63" t="str">
        <f>IF(AND(J483&lt;&gt;"",J483&gt;=11,J483&lt;=20),CRFs!$C$5,"")</f>
        <v/>
      </c>
      <c r="S483" s="63" t="str">
        <f>IF(AND(J483&lt;&gt;"",J483&gt;=16,J483&lt;=25),CRFs!$C$6,"")</f>
        <v/>
      </c>
      <c r="T483" s="63" t="str">
        <f>IF(AND(J483&lt;&gt;"",J483&gt;=21),CRFs!$C$7,"")</f>
        <v/>
      </c>
      <c r="U483" s="63" t="str">
        <f>IF(AND(J483&lt;&gt;"",J483&gt;25),CRFs!$C$8,"")</f>
        <v/>
      </c>
      <c r="V483" s="63" t="str">
        <f>IF($N483="Yes",CRFs!$C$9,"")</f>
        <v/>
      </c>
      <c r="W483" s="63" t="str">
        <f>IF($O483="Yes",CRFs!$C$10,"")</f>
        <v/>
      </c>
      <c r="X483" s="63" t="s">
        <v>37</v>
      </c>
      <c r="Y483" s="63" t="str">
        <f>IFERROR(INDEX($P483:$W483,_xlfn.AGGREGATE(15,6,(COLUMN($P483:$W483)-COLUMN($P483)+1)/($P483:$W483&lt;&gt;""),COLUMNS($Y483:Y483))),"")</f>
        <v/>
      </c>
      <c r="Z483" s="63" t="str">
        <f>IFERROR(INDEX($P483:$W483,_xlfn.AGGREGATE(15,6,(COLUMN($P483:$W483)-COLUMN($P483)+1)/($P483:$W483&lt;&gt;""),COLUMNS($Y483:Z483))),"")</f>
        <v/>
      </c>
      <c r="AA483" s="63" t="str">
        <f>IFERROR(INDEX($P483:$W483,_xlfn.AGGREGATE(15,6,(COLUMN($P483:$W483)-COLUMN($P483)+1)/($P483:$W483&lt;&gt;""),COLUMNS($Y483:AA483))),"")</f>
        <v/>
      </c>
      <c r="AB483" s="63" t="str">
        <f>IFERROR(INDEX($P483:$W483,_xlfn.AGGREGATE(15,6,(COLUMN($P483:$W483)-COLUMN($P483)+1)/($P483:$W483&lt;&gt;""),COLUMNS($Y483:AB483))),"")</f>
        <v/>
      </c>
      <c r="AC483" s="86" t="s">
        <v>37</v>
      </c>
      <c r="AD483" s="67">
        <f>IFERROR(IF(LEFT(AE483,4)*1&lt;2022,VLOOKUP(AC483,CRFs!$C$3:$D$10,2,FALSE),IF(LEFT(AE483,4)*1&gt;=2022,VLOOKUP(AC483,CRFs!$C$3:$J$10,2+MATCH(AE483,CRFs!$E$2:$J$2,0),FALSE))),0)</f>
        <v>0</v>
      </c>
      <c r="AE483" s="66" t="str">
        <f t="shared" si="99"/>
        <v/>
      </c>
      <c r="AF483" s="66" t="str">
        <f t="shared" si="100"/>
        <v/>
      </c>
      <c r="AG483" s="68">
        <f t="shared" si="101"/>
        <v>0</v>
      </c>
      <c r="AH483" s="119" t="str">
        <f t="shared" si="102"/>
        <v/>
      </c>
      <c r="AI483" s="74"/>
    </row>
    <row r="484" spans="2:35" ht="16.2" hidden="1" customHeight="1" x14ac:dyDescent="0.25">
      <c r="B484" s="85" t="s">
        <v>560</v>
      </c>
      <c r="C484" s="87"/>
      <c r="D484" s="88"/>
      <c r="E484" s="87"/>
      <c r="F484" s="86" t="s">
        <v>37</v>
      </c>
      <c r="G484" s="86" t="s">
        <v>37</v>
      </c>
      <c r="H484" s="86" t="s">
        <v>37</v>
      </c>
      <c r="I484" s="66" t="str">
        <f t="shared" si="92"/>
        <v/>
      </c>
      <c r="J484" s="66" t="str">
        <f t="shared" si="93"/>
        <v/>
      </c>
      <c r="K484" s="66" t="str">
        <f t="shared" si="94"/>
        <v/>
      </c>
      <c r="L484" s="66" t="str">
        <f t="shared" si="95"/>
        <v/>
      </c>
      <c r="M484" s="66" t="str">
        <f t="shared" si="96"/>
        <v/>
      </c>
      <c r="N484" s="66" t="str">
        <f t="shared" si="97"/>
        <v>Insufficient Information</v>
      </c>
      <c r="O484" s="66" t="str">
        <f t="shared" si="98"/>
        <v>Insufficient Information</v>
      </c>
      <c r="P484" s="63" t="str">
        <f>IF(AND(J484&lt;&gt;"",J484&lt;=10),CRFs!$C$3,"")</f>
        <v/>
      </c>
      <c r="Q484" s="63" t="str">
        <f>IF(AND(J484&lt;&gt;"",J484&gt;=6,J484&lt;=15),CRFs!$C$4,"")</f>
        <v/>
      </c>
      <c r="R484" s="63" t="str">
        <f>IF(AND(J484&lt;&gt;"",J484&gt;=11,J484&lt;=20),CRFs!$C$5,"")</f>
        <v/>
      </c>
      <c r="S484" s="63" t="str">
        <f>IF(AND(J484&lt;&gt;"",J484&gt;=16,J484&lt;=25),CRFs!$C$6,"")</f>
        <v/>
      </c>
      <c r="T484" s="63" t="str">
        <f>IF(AND(J484&lt;&gt;"",J484&gt;=21),CRFs!$C$7,"")</f>
        <v/>
      </c>
      <c r="U484" s="63" t="str">
        <f>IF(AND(J484&lt;&gt;"",J484&gt;25),CRFs!$C$8,"")</f>
        <v/>
      </c>
      <c r="V484" s="63" t="str">
        <f>IF($N484="Yes",CRFs!$C$9,"")</f>
        <v/>
      </c>
      <c r="W484" s="63" t="str">
        <f>IF($O484="Yes",CRFs!$C$10,"")</f>
        <v/>
      </c>
      <c r="X484" s="63" t="s">
        <v>37</v>
      </c>
      <c r="Y484" s="63" t="str">
        <f>IFERROR(INDEX($P484:$W484,_xlfn.AGGREGATE(15,6,(COLUMN($P484:$W484)-COLUMN($P484)+1)/($P484:$W484&lt;&gt;""),COLUMNS($Y484:Y484))),"")</f>
        <v/>
      </c>
      <c r="Z484" s="63" t="str">
        <f>IFERROR(INDEX($P484:$W484,_xlfn.AGGREGATE(15,6,(COLUMN($P484:$W484)-COLUMN($P484)+1)/($P484:$W484&lt;&gt;""),COLUMNS($Y484:Z484))),"")</f>
        <v/>
      </c>
      <c r="AA484" s="63" t="str">
        <f>IFERROR(INDEX($P484:$W484,_xlfn.AGGREGATE(15,6,(COLUMN($P484:$W484)-COLUMN($P484)+1)/($P484:$W484&lt;&gt;""),COLUMNS($Y484:AA484))),"")</f>
        <v/>
      </c>
      <c r="AB484" s="63" t="str">
        <f>IFERROR(INDEX($P484:$W484,_xlfn.AGGREGATE(15,6,(COLUMN($P484:$W484)-COLUMN($P484)+1)/($P484:$W484&lt;&gt;""),COLUMNS($Y484:AB484))),"")</f>
        <v/>
      </c>
      <c r="AC484" s="86" t="s">
        <v>37</v>
      </c>
      <c r="AD484" s="67">
        <f>IFERROR(IF(LEFT(AE484,4)*1&lt;2022,VLOOKUP(AC484,CRFs!$C$3:$D$10,2,FALSE),IF(LEFT(AE484,4)*1&gt;=2022,VLOOKUP(AC484,CRFs!$C$3:$J$10,2+MATCH(AE484,CRFs!$E$2:$J$2,0),FALSE))),0)</f>
        <v>0</v>
      </c>
      <c r="AE484" s="66" t="str">
        <f t="shared" si="99"/>
        <v/>
      </c>
      <c r="AF484" s="66" t="str">
        <f t="shared" si="100"/>
        <v/>
      </c>
      <c r="AG484" s="68">
        <f t="shared" si="101"/>
        <v>0</v>
      </c>
      <c r="AH484" s="119" t="str">
        <f t="shared" si="102"/>
        <v/>
      </c>
      <c r="AI484" s="74"/>
    </row>
    <row r="485" spans="2:35" ht="16.2" hidden="1" customHeight="1" x14ac:dyDescent="0.25">
      <c r="B485" s="85" t="s">
        <v>561</v>
      </c>
      <c r="C485" s="87"/>
      <c r="D485" s="88"/>
      <c r="E485" s="87"/>
      <c r="F485" s="86" t="s">
        <v>37</v>
      </c>
      <c r="G485" s="86" t="s">
        <v>37</v>
      </c>
      <c r="H485" s="86" t="s">
        <v>37</v>
      </c>
      <c r="I485" s="66" t="str">
        <f t="shared" si="92"/>
        <v/>
      </c>
      <c r="J485" s="66" t="str">
        <f t="shared" si="93"/>
        <v/>
      </c>
      <c r="K485" s="66" t="str">
        <f t="shared" si="94"/>
        <v/>
      </c>
      <c r="L485" s="66" t="str">
        <f t="shared" si="95"/>
        <v/>
      </c>
      <c r="M485" s="66" t="str">
        <f t="shared" si="96"/>
        <v/>
      </c>
      <c r="N485" s="66" t="str">
        <f t="shared" si="97"/>
        <v>Insufficient Information</v>
      </c>
      <c r="O485" s="66" t="str">
        <f t="shared" si="98"/>
        <v>Insufficient Information</v>
      </c>
      <c r="P485" s="63" t="str">
        <f>IF(AND(J485&lt;&gt;"",J485&lt;=10),CRFs!$C$3,"")</f>
        <v/>
      </c>
      <c r="Q485" s="63" t="str">
        <f>IF(AND(J485&lt;&gt;"",J485&gt;=6,J485&lt;=15),CRFs!$C$4,"")</f>
        <v/>
      </c>
      <c r="R485" s="63" t="str">
        <f>IF(AND(J485&lt;&gt;"",J485&gt;=11,J485&lt;=20),CRFs!$C$5,"")</f>
        <v/>
      </c>
      <c r="S485" s="63" t="str">
        <f>IF(AND(J485&lt;&gt;"",J485&gt;=16,J485&lt;=25),CRFs!$C$6,"")</f>
        <v/>
      </c>
      <c r="T485" s="63" t="str">
        <f>IF(AND(J485&lt;&gt;"",J485&gt;=21),CRFs!$C$7,"")</f>
        <v/>
      </c>
      <c r="U485" s="63" t="str">
        <f>IF(AND(J485&lt;&gt;"",J485&gt;25),CRFs!$C$8,"")</f>
        <v/>
      </c>
      <c r="V485" s="63" t="str">
        <f>IF($N485="Yes",CRFs!$C$9,"")</f>
        <v/>
      </c>
      <c r="W485" s="63" t="str">
        <f>IF($O485="Yes",CRFs!$C$10,"")</f>
        <v/>
      </c>
      <c r="X485" s="63" t="s">
        <v>37</v>
      </c>
      <c r="Y485" s="63" t="str">
        <f>IFERROR(INDEX($P485:$W485,_xlfn.AGGREGATE(15,6,(COLUMN($P485:$W485)-COLUMN($P485)+1)/($P485:$W485&lt;&gt;""),COLUMNS($Y485:Y485))),"")</f>
        <v/>
      </c>
      <c r="Z485" s="63" t="str">
        <f>IFERROR(INDEX($P485:$W485,_xlfn.AGGREGATE(15,6,(COLUMN($P485:$W485)-COLUMN($P485)+1)/($P485:$W485&lt;&gt;""),COLUMNS($Y485:Z485))),"")</f>
        <v/>
      </c>
      <c r="AA485" s="63" t="str">
        <f>IFERROR(INDEX($P485:$W485,_xlfn.AGGREGATE(15,6,(COLUMN($P485:$W485)-COLUMN($P485)+1)/($P485:$W485&lt;&gt;""),COLUMNS($Y485:AA485))),"")</f>
        <v/>
      </c>
      <c r="AB485" s="63" t="str">
        <f>IFERROR(INDEX($P485:$W485,_xlfn.AGGREGATE(15,6,(COLUMN($P485:$W485)-COLUMN($P485)+1)/($P485:$W485&lt;&gt;""),COLUMNS($Y485:AB485))),"")</f>
        <v/>
      </c>
      <c r="AC485" s="86" t="s">
        <v>37</v>
      </c>
      <c r="AD485" s="67">
        <f>IFERROR(IF(LEFT(AE485,4)*1&lt;2022,VLOOKUP(AC485,CRFs!$C$3:$D$10,2,FALSE),IF(LEFT(AE485,4)*1&gt;=2022,VLOOKUP(AC485,CRFs!$C$3:$J$10,2+MATCH(AE485,CRFs!$E$2:$J$2,0),FALSE))),0)</f>
        <v>0</v>
      </c>
      <c r="AE485" s="66" t="str">
        <f t="shared" si="99"/>
        <v/>
      </c>
      <c r="AF485" s="66" t="str">
        <f t="shared" si="100"/>
        <v/>
      </c>
      <c r="AG485" s="68">
        <f t="shared" si="101"/>
        <v>0</v>
      </c>
      <c r="AH485" s="119" t="str">
        <f t="shared" si="102"/>
        <v/>
      </c>
      <c r="AI485" s="74"/>
    </row>
    <row r="486" spans="2:35" ht="16.2" hidden="1" customHeight="1" x14ac:dyDescent="0.25">
      <c r="B486" s="85" t="s">
        <v>562</v>
      </c>
      <c r="C486" s="87"/>
      <c r="D486" s="88"/>
      <c r="E486" s="87"/>
      <c r="F486" s="86" t="s">
        <v>37</v>
      </c>
      <c r="G486" s="86" t="s">
        <v>37</v>
      </c>
      <c r="H486" s="86" t="s">
        <v>37</v>
      </c>
      <c r="I486" s="66" t="str">
        <f t="shared" si="92"/>
        <v/>
      </c>
      <c r="J486" s="66" t="str">
        <f t="shared" si="93"/>
        <v/>
      </c>
      <c r="K486" s="66" t="str">
        <f t="shared" si="94"/>
        <v/>
      </c>
      <c r="L486" s="66" t="str">
        <f t="shared" si="95"/>
        <v/>
      </c>
      <c r="M486" s="66" t="str">
        <f t="shared" si="96"/>
        <v/>
      </c>
      <c r="N486" s="66" t="str">
        <f t="shared" si="97"/>
        <v>Insufficient Information</v>
      </c>
      <c r="O486" s="66" t="str">
        <f t="shared" si="98"/>
        <v>Insufficient Information</v>
      </c>
      <c r="P486" s="63" t="str">
        <f>IF(AND(J486&lt;&gt;"",J486&lt;=10),CRFs!$C$3,"")</f>
        <v/>
      </c>
      <c r="Q486" s="63" t="str">
        <f>IF(AND(J486&lt;&gt;"",J486&gt;=6,J486&lt;=15),CRFs!$C$4,"")</f>
        <v/>
      </c>
      <c r="R486" s="63" t="str">
        <f>IF(AND(J486&lt;&gt;"",J486&gt;=11,J486&lt;=20),CRFs!$C$5,"")</f>
        <v/>
      </c>
      <c r="S486" s="63" t="str">
        <f>IF(AND(J486&lt;&gt;"",J486&gt;=16,J486&lt;=25),CRFs!$C$6,"")</f>
        <v/>
      </c>
      <c r="T486" s="63" t="str">
        <f>IF(AND(J486&lt;&gt;"",J486&gt;=21),CRFs!$C$7,"")</f>
        <v/>
      </c>
      <c r="U486" s="63" t="str">
        <f>IF(AND(J486&lt;&gt;"",J486&gt;25),CRFs!$C$8,"")</f>
        <v/>
      </c>
      <c r="V486" s="63" t="str">
        <f>IF($N486="Yes",CRFs!$C$9,"")</f>
        <v/>
      </c>
      <c r="W486" s="63" t="str">
        <f>IF($O486="Yes",CRFs!$C$10,"")</f>
        <v/>
      </c>
      <c r="X486" s="63" t="s">
        <v>37</v>
      </c>
      <c r="Y486" s="63" t="str">
        <f>IFERROR(INDEX($P486:$W486,_xlfn.AGGREGATE(15,6,(COLUMN($P486:$W486)-COLUMN($P486)+1)/($P486:$W486&lt;&gt;""),COLUMNS($Y486:Y486))),"")</f>
        <v/>
      </c>
      <c r="Z486" s="63" t="str">
        <f>IFERROR(INDEX($P486:$W486,_xlfn.AGGREGATE(15,6,(COLUMN($P486:$W486)-COLUMN($P486)+1)/($P486:$W486&lt;&gt;""),COLUMNS($Y486:Z486))),"")</f>
        <v/>
      </c>
      <c r="AA486" s="63" t="str">
        <f>IFERROR(INDEX($P486:$W486,_xlfn.AGGREGATE(15,6,(COLUMN($P486:$W486)-COLUMN($P486)+1)/($P486:$W486&lt;&gt;""),COLUMNS($Y486:AA486))),"")</f>
        <v/>
      </c>
      <c r="AB486" s="63" t="str">
        <f>IFERROR(INDEX($P486:$W486,_xlfn.AGGREGATE(15,6,(COLUMN($P486:$W486)-COLUMN($P486)+1)/($P486:$W486&lt;&gt;""),COLUMNS($Y486:AB486))),"")</f>
        <v/>
      </c>
      <c r="AC486" s="86" t="s">
        <v>37</v>
      </c>
      <c r="AD486" s="67">
        <f>IFERROR(IF(LEFT(AE486,4)*1&lt;2022,VLOOKUP(AC486,CRFs!$C$3:$D$10,2,FALSE),IF(LEFT(AE486,4)*1&gt;=2022,VLOOKUP(AC486,CRFs!$C$3:$J$10,2+MATCH(AE486,CRFs!$E$2:$J$2,0),FALSE))),0)</f>
        <v>0</v>
      </c>
      <c r="AE486" s="66" t="str">
        <f t="shared" si="99"/>
        <v/>
      </c>
      <c r="AF486" s="66" t="str">
        <f t="shared" si="100"/>
        <v/>
      </c>
      <c r="AG486" s="68">
        <f t="shared" si="101"/>
        <v>0</v>
      </c>
      <c r="AH486" s="119" t="str">
        <f t="shared" si="102"/>
        <v/>
      </c>
      <c r="AI486" s="74"/>
    </row>
    <row r="487" spans="2:35" ht="16.2" hidden="1" customHeight="1" x14ac:dyDescent="0.25">
      <c r="B487" s="85" t="s">
        <v>563</v>
      </c>
      <c r="C487" s="87"/>
      <c r="D487" s="88"/>
      <c r="E487" s="87"/>
      <c r="F487" s="86" t="s">
        <v>37</v>
      </c>
      <c r="G487" s="86" t="s">
        <v>37</v>
      </c>
      <c r="H487" s="86" t="s">
        <v>37</v>
      </c>
      <c r="I487" s="66" t="str">
        <f t="shared" si="92"/>
        <v/>
      </c>
      <c r="J487" s="66" t="str">
        <f t="shared" si="93"/>
        <v/>
      </c>
      <c r="K487" s="66" t="str">
        <f t="shared" si="94"/>
        <v/>
      </c>
      <c r="L487" s="66" t="str">
        <f t="shared" si="95"/>
        <v/>
      </c>
      <c r="M487" s="66" t="str">
        <f t="shared" si="96"/>
        <v/>
      </c>
      <c r="N487" s="66" t="str">
        <f t="shared" si="97"/>
        <v>Insufficient Information</v>
      </c>
      <c r="O487" s="66" t="str">
        <f t="shared" si="98"/>
        <v>Insufficient Information</v>
      </c>
      <c r="P487" s="63" t="str">
        <f>IF(AND(J487&lt;&gt;"",J487&lt;=10),CRFs!$C$3,"")</f>
        <v/>
      </c>
      <c r="Q487" s="63" t="str">
        <f>IF(AND(J487&lt;&gt;"",J487&gt;=6,J487&lt;=15),CRFs!$C$4,"")</f>
        <v/>
      </c>
      <c r="R487" s="63" t="str">
        <f>IF(AND(J487&lt;&gt;"",J487&gt;=11,J487&lt;=20),CRFs!$C$5,"")</f>
        <v/>
      </c>
      <c r="S487" s="63" t="str">
        <f>IF(AND(J487&lt;&gt;"",J487&gt;=16,J487&lt;=25),CRFs!$C$6,"")</f>
        <v/>
      </c>
      <c r="T487" s="63" t="str">
        <f>IF(AND(J487&lt;&gt;"",J487&gt;=21),CRFs!$C$7,"")</f>
        <v/>
      </c>
      <c r="U487" s="63" t="str">
        <f>IF(AND(J487&lt;&gt;"",J487&gt;25),CRFs!$C$8,"")</f>
        <v/>
      </c>
      <c r="V487" s="63" t="str">
        <f>IF($N487="Yes",CRFs!$C$9,"")</f>
        <v/>
      </c>
      <c r="W487" s="63" t="str">
        <f>IF($O487="Yes",CRFs!$C$10,"")</f>
        <v/>
      </c>
      <c r="X487" s="63" t="s">
        <v>37</v>
      </c>
      <c r="Y487" s="63" t="str">
        <f>IFERROR(INDEX($P487:$W487,_xlfn.AGGREGATE(15,6,(COLUMN($P487:$W487)-COLUMN($P487)+1)/($P487:$W487&lt;&gt;""),COLUMNS($Y487:Y487))),"")</f>
        <v/>
      </c>
      <c r="Z487" s="63" t="str">
        <f>IFERROR(INDEX($P487:$W487,_xlfn.AGGREGATE(15,6,(COLUMN($P487:$W487)-COLUMN($P487)+1)/($P487:$W487&lt;&gt;""),COLUMNS($Y487:Z487))),"")</f>
        <v/>
      </c>
      <c r="AA487" s="63" t="str">
        <f>IFERROR(INDEX($P487:$W487,_xlfn.AGGREGATE(15,6,(COLUMN($P487:$W487)-COLUMN($P487)+1)/($P487:$W487&lt;&gt;""),COLUMNS($Y487:AA487))),"")</f>
        <v/>
      </c>
      <c r="AB487" s="63" t="str">
        <f>IFERROR(INDEX($P487:$W487,_xlfn.AGGREGATE(15,6,(COLUMN($P487:$W487)-COLUMN($P487)+1)/($P487:$W487&lt;&gt;""),COLUMNS($Y487:AB487))),"")</f>
        <v/>
      </c>
      <c r="AC487" s="86" t="s">
        <v>37</v>
      </c>
      <c r="AD487" s="67">
        <f>IFERROR(IF(LEFT(AE487,4)*1&lt;2022,VLOOKUP(AC487,CRFs!$C$3:$D$10,2,FALSE),IF(LEFT(AE487,4)*1&gt;=2022,VLOOKUP(AC487,CRFs!$C$3:$J$10,2+MATCH(AE487,CRFs!$E$2:$J$2,0),FALSE))),0)</f>
        <v>0</v>
      </c>
      <c r="AE487" s="66" t="str">
        <f t="shared" si="99"/>
        <v/>
      </c>
      <c r="AF487" s="66" t="str">
        <f t="shared" si="100"/>
        <v/>
      </c>
      <c r="AG487" s="68">
        <f t="shared" si="101"/>
        <v>0</v>
      </c>
      <c r="AH487" s="119" t="str">
        <f t="shared" si="102"/>
        <v/>
      </c>
      <c r="AI487" s="74"/>
    </row>
    <row r="488" spans="2:35" ht="16.2" hidden="1" customHeight="1" x14ac:dyDescent="0.25">
      <c r="B488" s="85" t="s">
        <v>564</v>
      </c>
      <c r="C488" s="87"/>
      <c r="D488" s="88"/>
      <c r="E488" s="87"/>
      <c r="F488" s="86" t="s">
        <v>37</v>
      </c>
      <c r="G488" s="86" t="s">
        <v>37</v>
      </c>
      <c r="H488" s="86" t="s">
        <v>37</v>
      </c>
      <c r="I488" s="66" t="str">
        <f t="shared" si="92"/>
        <v/>
      </c>
      <c r="J488" s="66" t="str">
        <f t="shared" si="93"/>
        <v/>
      </c>
      <c r="K488" s="66" t="str">
        <f t="shared" si="94"/>
        <v/>
      </c>
      <c r="L488" s="66" t="str">
        <f t="shared" si="95"/>
        <v/>
      </c>
      <c r="M488" s="66" t="str">
        <f t="shared" si="96"/>
        <v/>
      </c>
      <c r="N488" s="66" t="str">
        <f t="shared" si="97"/>
        <v>Insufficient Information</v>
      </c>
      <c r="O488" s="66" t="str">
        <f t="shared" si="98"/>
        <v>Insufficient Information</v>
      </c>
      <c r="P488" s="63" t="str">
        <f>IF(AND(J488&lt;&gt;"",J488&lt;=10),CRFs!$C$3,"")</f>
        <v/>
      </c>
      <c r="Q488" s="63" t="str">
        <f>IF(AND(J488&lt;&gt;"",J488&gt;=6,J488&lt;=15),CRFs!$C$4,"")</f>
        <v/>
      </c>
      <c r="R488" s="63" t="str">
        <f>IF(AND(J488&lt;&gt;"",J488&gt;=11,J488&lt;=20),CRFs!$C$5,"")</f>
        <v/>
      </c>
      <c r="S488" s="63" t="str">
        <f>IF(AND(J488&lt;&gt;"",J488&gt;=16,J488&lt;=25),CRFs!$C$6,"")</f>
        <v/>
      </c>
      <c r="T488" s="63" t="str">
        <f>IF(AND(J488&lt;&gt;"",J488&gt;=21),CRFs!$C$7,"")</f>
        <v/>
      </c>
      <c r="U488" s="63" t="str">
        <f>IF(AND(J488&lt;&gt;"",J488&gt;25),CRFs!$C$8,"")</f>
        <v/>
      </c>
      <c r="V488" s="63" t="str">
        <f>IF($N488="Yes",CRFs!$C$9,"")</f>
        <v/>
      </c>
      <c r="W488" s="63" t="str">
        <f>IF($O488="Yes",CRFs!$C$10,"")</f>
        <v/>
      </c>
      <c r="X488" s="63" t="s">
        <v>37</v>
      </c>
      <c r="Y488" s="63" t="str">
        <f>IFERROR(INDEX($P488:$W488,_xlfn.AGGREGATE(15,6,(COLUMN($P488:$W488)-COLUMN($P488)+1)/($P488:$W488&lt;&gt;""),COLUMNS($Y488:Y488))),"")</f>
        <v/>
      </c>
      <c r="Z488" s="63" t="str">
        <f>IFERROR(INDEX($P488:$W488,_xlfn.AGGREGATE(15,6,(COLUMN($P488:$W488)-COLUMN($P488)+1)/($P488:$W488&lt;&gt;""),COLUMNS($Y488:Z488))),"")</f>
        <v/>
      </c>
      <c r="AA488" s="63" t="str">
        <f>IFERROR(INDEX($P488:$W488,_xlfn.AGGREGATE(15,6,(COLUMN($P488:$W488)-COLUMN($P488)+1)/($P488:$W488&lt;&gt;""),COLUMNS($Y488:AA488))),"")</f>
        <v/>
      </c>
      <c r="AB488" s="63" t="str">
        <f>IFERROR(INDEX($P488:$W488,_xlfn.AGGREGATE(15,6,(COLUMN($P488:$W488)-COLUMN($P488)+1)/($P488:$W488&lt;&gt;""),COLUMNS($Y488:AB488))),"")</f>
        <v/>
      </c>
      <c r="AC488" s="86" t="s">
        <v>37</v>
      </c>
      <c r="AD488" s="67">
        <f>IFERROR(IF(LEFT(AE488,4)*1&lt;2022,VLOOKUP(AC488,CRFs!$C$3:$D$10,2,FALSE),IF(LEFT(AE488,4)*1&gt;=2022,VLOOKUP(AC488,CRFs!$C$3:$J$10,2+MATCH(AE488,CRFs!$E$2:$J$2,0),FALSE))),0)</f>
        <v>0</v>
      </c>
      <c r="AE488" s="66" t="str">
        <f t="shared" si="99"/>
        <v/>
      </c>
      <c r="AF488" s="66" t="str">
        <f t="shared" si="100"/>
        <v/>
      </c>
      <c r="AG488" s="68">
        <f t="shared" si="101"/>
        <v>0</v>
      </c>
      <c r="AH488" s="119" t="str">
        <f t="shared" si="102"/>
        <v/>
      </c>
      <c r="AI488" s="74"/>
    </row>
    <row r="489" spans="2:35" ht="16.2" hidden="1" customHeight="1" x14ac:dyDescent="0.25">
      <c r="B489" s="85" t="s">
        <v>565</v>
      </c>
      <c r="C489" s="87"/>
      <c r="D489" s="88"/>
      <c r="E489" s="87"/>
      <c r="F489" s="86" t="s">
        <v>37</v>
      </c>
      <c r="G489" s="86" t="s">
        <v>37</v>
      </c>
      <c r="H489" s="86" t="s">
        <v>37</v>
      </c>
      <c r="I489" s="66" t="str">
        <f t="shared" si="92"/>
        <v/>
      </c>
      <c r="J489" s="66" t="str">
        <f t="shared" si="93"/>
        <v/>
      </c>
      <c r="K489" s="66" t="str">
        <f t="shared" si="94"/>
        <v/>
      </c>
      <c r="L489" s="66" t="str">
        <f t="shared" si="95"/>
        <v/>
      </c>
      <c r="M489" s="66" t="str">
        <f t="shared" si="96"/>
        <v/>
      </c>
      <c r="N489" s="66" t="str">
        <f t="shared" si="97"/>
        <v>Insufficient Information</v>
      </c>
      <c r="O489" s="66" t="str">
        <f t="shared" si="98"/>
        <v>Insufficient Information</v>
      </c>
      <c r="P489" s="63" t="str">
        <f>IF(AND(J489&lt;&gt;"",J489&lt;=10),CRFs!$C$3,"")</f>
        <v/>
      </c>
      <c r="Q489" s="63" t="str">
        <f>IF(AND(J489&lt;&gt;"",J489&gt;=6,J489&lt;=15),CRFs!$C$4,"")</f>
        <v/>
      </c>
      <c r="R489" s="63" t="str">
        <f>IF(AND(J489&lt;&gt;"",J489&gt;=11,J489&lt;=20),CRFs!$C$5,"")</f>
        <v/>
      </c>
      <c r="S489" s="63" t="str">
        <f>IF(AND(J489&lt;&gt;"",J489&gt;=16,J489&lt;=25),CRFs!$C$6,"")</f>
        <v/>
      </c>
      <c r="T489" s="63" t="str">
        <f>IF(AND(J489&lt;&gt;"",J489&gt;=21),CRFs!$C$7,"")</f>
        <v/>
      </c>
      <c r="U489" s="63" t="str">
        <f>IF(AND(J489&lt;&gt;"",J489&gt;25),CRFs!$C$8,"")</f>
        <v/>
      </c>
      <c r="V489" s="63" t="str">
        <f>IF($N489="Yes",CRFs!$C$9,"")</f>
        <v/>
      </c>
      <c r="W489" s="63" t="str">
        <f>IF($O489="Yes",CRFs!$C$10,"")</f>
        <v/>
      </c>
      <c r="X489" s="63" t="s">
        <v>37</v>
      </c>
      <c r="Y489" s="63" t="str">
        <f>IFERROR(INDEX($P489:$W489,_xlfn.AGGREGATE(15,6,(COLUMN($P489:$W489)-COLUMN($P489)+1)/($P489:$W489&lt;&gt;""),COLUMNS($Y489:Y489))),"")</f>
        <v/>
      </c>
      <c r="Z489" s="63" t="str">
        <f>IFERROR(INDEX($P489:$W489,_xlfn.AGGREGATE(15,6,(COLUMN($P489:$W489)-COLUMN($P489)+1)/($P489:$W489&lt;&gt;""),COLUMNS($Y489:Z489))),"")</f>
        <v/>
      </c>
      <c r="AA489" s="63" t="str">
        <f>IFERROR(INDEX($P489:$W489,_xlfn.AGGREGATE(15,6,(COLUMN($P489:$W489)-COLUMN($P489)+1)/($P489:$W489&lt;&gt;""),COLUMNS($Y489:AA489))),"")</f>
        <v/>
      </c>
      <c r="AB489" s="63" t="str">
        <f>IFERROR(INDEX($P489:$W489,_xlfn.AGGREGATE(15,6,(COLUMN($P489:$W489)-COLUMN($P489)+1)/($P489:$W489&lt;&gt;""),COLUMNS($Y489:AB489))),"")</f>
        <v/>
      </c>
      <c r="AC489" s="86" t="s">
        <v>37</v>
      </c>
      <c r="AD489" s="67">
        <f>IFERROR(IF(LEFT(AE489,4)*1&lt;2022,VLOOKUP(AC489,CRFs!$C$3:$D$10,2,FALSE),IF(LEFT(AE489,4)*1&gt;=2022,VLOOKUP(AC489,CRFs!$C$3:$J$10,2+MATCH(AE489,CRFs!$E$2:$J$2,0),FALSE))),0)</f>
        <v>0</v>
      </c>
      <c r="AE489" s="66" t="str">
        <f t="shared" si="99"/>
        <v/>
      </c>
      <c r="AF489" s="66" t="str">
        <f t="shared" si="100"/>
        <v/>
      </c>
      <c r="AG489" s="68">
        <f t="shared" si="101"/>
        <v>0</v>
      </c>
      <c r="AH489" s="119" t="str">
        <f t="shared" si="102"/>
        <v/>
      </c>
      <c r="AI489" s="74"/>
    </row>
    <row r="490" spans="2:35" ht="16.2" hidden="1" customHeight="1" x14ac:dyDescent="0.25">
      <c r="B490" s="85" t="s">
        <v>566</v>
      </c>
      <c r="C490" s="87"/>
      <c r="D490" s="88"/>
      <c r="E490" s="87"/>
      <c r="F490" s="86" t="s">
        <v>37</v>
      </c>
      <c r="G490" s="86" t="s">
        <v>37</v>
      </c>
      <c r="H490" s="86" t="s">
        <v>37</v>
      </c>
      <c r="I490" s="66" t="str">
        <f t="shared" si="92"/>
        <v/>
      </c>
      <c r="J490" s="66" t="str">
        <f t="shared" si="93"/>
        <v/>
      </c>
      <c r="K490" s="66" t="str">
        <f t="shared" si="94"/>
        <v/>
      </c>
      <c r="L490" s="66" t="str">
        <f t="shared" si="95"/>
        <v/>
      </c>
      <c r="M490" s="66" t="str">
        <f t="shared" si="96"/>
        <v/>
      </c>
      <c r="N490" s="66" t="str">
        <f t="shared" si="97"/>
        <v>Insufficient Information</v>
      </c>
      <c r="O490" s="66" t="str">
        <f t="shared" si="98"/>
        <v>Insufficient Information</v>
      </c>
      <c r="P490" s="63" t="str">
        <f>IF(AND(J490&lt;&gt;"",J490&lt;=10),CRFs!$C$3,"")</f>
        <v/>
      </c>
      <c r="Q490" s="63" t="str">
        <f>IF(AND(J490&lt;&gt;"",J490&gt;=6,J490&lt;=15),CRFs!$C$4,"")</f>
        <v/>
      </c>
      <c r="R490" s="63" t="str">
        <f>IF(AND(J490&lt;&gt;"",J490&gt;=11,J490&lt;=20),CRFs!$C$5,"")</f>
        <v/>
      </c>
      <c r="S490" s="63" t="str">
        <f>IF(AND(J490&lt;&gt;"",J490&gt;=16,J490&lt;=25),CRFs!$C$6,"")</f>
        <v/>
      </c>
      <c r="T490" s="63" t="str">
        <f>IF(AND(J490&lt;&gt;"",J490&gt;=21),CRFs!$C$7,"")</f>
        <v/>
      </c>
      <c r="U490" s="63" t="str">
        <f>IF(AND(J490&lt;&gt;"",J490&gt;25),CRFs!$C$8,"")</f>
        <v/>
      </c>
      <c r="V490" s="63" t="str">
        <f>IF($N490="Yes",CRFs!$C$9,"")</f>
        <v/>
      </c>
      <c r="W490" s="63" t="str">
        <f>IF($O490="Yes",CRFs!$C$10,"")</f>
        <v/>
      </c>
      <c r="X490" s="63" t="s">
        <v>37</v>
      </c>
      <c r="Y490" s="63" t="str">
        <f>IFERROR(INDEX($P490:$W490,_xlfn.AGGREGATE(15,6,(COLUMN($P490:$W490)-COLUMN($P490)+1)/($P490:$W490&lt;&gt;""),COLUMNS($Y490:Y490))),"")</f>
        <v/>
      </c>
      <c r="Z490" s="63" t="str">
        <f>IFERROR(INDEX($P490:$W490,_xlfn.AGGREGATE(15,6,(COLUMN($P490:$W490)-COLUMN($P490)+1)/($P490:$W490&lt;&gt;""),COLUMNS($Y490:Z490))),"")</f>
        <v/>
      </c>
      <c r="AA490" s="63" t="str">
        <f>IFERROR(INDEX($P490:$W490,_xlfn.AGGREGATE(15,6,(COLUMN($P490:$W490)-COLUMN($P490)+1)/($P490:$W490&lt;&gt;""),COLUMNS($Y490:AA490))),"")</f>
        <v/>
      </c>
      <c r="AB490" s="63" t="str">
        <f>IFERROR(INDEX($P490:$W490,_xlfn.AGGREGATE(15,6,(COLUMN($P490:$W490)-COLUMN($P490)+1)/($P490:$W490&lt;&gt;""),COLUMNS($Y490:AB490))),"")</f>
        <v/>
      </c>
      <c r="AC490" s="86" t="s">
        <v>37</v>
      </c>
      <c r="AD490" s="67">
        <f>IFERROR(IF(LEFT(AE490,4)*1&lt;2022,VLOOKUP(AC490,CRFs!$C$3:$D$10,2,FALSE),IF(LEFT(AE490,4)*1&gt;=2022,VLOOKUP(AC490,CRFs!$C$3:$J$10,2+MATCH(AE490,CRFs!$E$2:$J$2,0),FALSE))),0)</f>
        <v>0</v>
      </c>
      <c r="AE490" s="66" t="str">
        <f t="shared" si="99"/>
        <v/>
      </c>
      <c r="AF490" s="66" t="str">
        <f t="shared" si="100"/>
        <v/>
      </c>
      <c r="AG490" s="68">
        <f t="shared" si="101"/>
        <v>0</v>
      </c>
      <c r="AH490" s="119" t="str">
        <f t="shared" si="102"/>
        <v/>
      </c>
      <c r="AI490" s="74"/>
    </row>
    <row r="491" spans="2:35" ht="16.2" hidden="1" customHeight="1" x14ac:dyDescent="0.25">
      <c r="B491" s="85" t="s">
        <v>567</v>
      </c>
      <c r="C491" s="87"/>
      <c r="D491" s="88"/>
      <c r="E491" s="87"/>
      <c r="F491" s="86" t="s">
        <v>37</v>
      </c>
      <c r="G491" s="86" t="s">
        <v>37</v>
      </c>
      <c r="H491" s="86" t="s">
        <v>37</v>
      </c>
      <c r="I491" s="66" t="str">
        <f t="shared" si="92"/>
        <v/>
      </c>
      <c r="J491" s="66" t="str">
        <f t="shared" si="93"/>
        <v/>
      </c>
      <c r="K491" s="66" t="str">
        <f t="shared" si="94"/>
        <v/>
      </c>
      <c r="L491" s="66" t="str">
        <f t="shared" si="95"/>
        <v/>
      </c>
      <c r="M491" s="66" t="str">
        <f t="shared" si="96"/>
        <v/>
      </c>
      <c r="N491" s="66" t="str">
        <f t="shared" si="97"/>
        <v>Insufficient Information</v>
      </c>
      <c r="O491" s="66" t="str">
        <f t="shared" si="98"/>
        <v>Insufficient Information</v>
      </c>
      <c r="P491" s="63" t="str">
        <f>IF(AND(J491&lt;&gt;"",J491&lt;=10),CRFs!$C$3,"")</f>
        <v/>
      </c>
      <c r="Q491" s="63" t="str">
        <f>IF(AND(J491&lt;&gt;"",J491&gt;=6,J491&lt;=15),CRFs!$C$4,"")</f>
        <v/>
      </c>
      <c r="R491" s="63" t="str">
        <f>IF(AND(J491&lt;&gt;"",J491&gt;=11,J491&lt;=20),CRFs!$C$5,"")</f>
        <v/>
      </c>
      <c r="S491" s="63" t="str">
        <f>IF(AND(J491&lt;&gt;"",J491&gt;=16,J491&lt;=25),CRFs!$C$6,"")</f>
        <v/>
      </c>
      <c r="T491" s="63" t="str">
        <f>IF(AND(J491&lt;&gt;"",J491&gt;=21),CRFs!$C$7,"")</f>
        <v/>
      </c>
      <c r="U491" s="63" t="str">
        <f>IF(AND(J491&lt;&gt;"",J491&gt;25),CRFs!$C$8,"")</f>
        <v/>
      </c>
      <c r="V491" s="63" t="str">
        <f>IF($N491="Yes",CRFs!$C$9,"")</f>
        <v/>
      </c>
      <c r="W491" s="63" t="str">
        <f>IF($O491="Yes",CRFs!$C$10,"")</f>
        <v/>
      </c>
      <c r="X491" s="63" t="s">
        <v>37</v>
      </c>
      <c r="Y491" s="63" t="str">
        <f>IFERROR(INDEX($P491:$W491,_xlfn.AGGREGATE(15,6,(COLUMN($P491:$W491)-COLUMN($P491)+1)/($P491:$W491&lt;&gt;""),COLUMNS($Y491:Y491))),"")</f>
        <v/>
      </c>
      <c r="Z491" s="63" t="str">
        <f>IFERROR(INDEX($P491:$W491,_xlfn.AGGREGATE(15,6,(COLUMN($P491:$W491)-COLUMN($P491)+1)/($P491:$W491&lt;&gt;""),COLUMNS($Y491:Z491))),"")</f>
        <v/>
      </c>
      <c r="AA491" s="63" t="str">
        <f>IFERROR(INDEX($P491:$W491,_xlfn.AGGREGATE(15,6,(COLUMN($P491:$W491)-COLUMN($P491)+1)/($P491:$W491&lt;&gt;""),COLUMNS($Y491:AA491))),"")</f>
        <v/>
      </c>
      <c r="AB491" s="63" t="str">
        <f>IFERROR(INDEX($P491:$W491,_xlfn.AGGREGATE(15,6,(COLUMN($P491:$W491)-COLUMN($P491)+1)/($P491:$W491&lt;&gt;""),COLUMNS($Y491:AB491))),"")</f>
        <v/>
      </c>
      <c r="AC491" s="86" t="s">
        <v>37</v>
      </c>
      <c r="AD491" s="67">
        <f>IFERROR(IF(LEFT(AE491,4)*1&lt;2022,VLOOKUP(AC491,CRFs!$C$3:$D$10,2,FALSE),IF(LEFT(AE491,4)*1&gt;=2022,VLOOKUP(AC491,CRFs!$C$3:$J$10,2+MATCH(AE491,CRFs!$E$2:$J$2,0),FALSE))),0)</f>
        <v>0</v>
      </c>
      <c r="AE491" s="66" t="str">
        <f t="shared" si="99"/>
        <v/>
      </c>
      <c r="AF491" s="66" t="str">
        <f t="shared" si="100"/>
        <v/>
      </c>
      <c r="AG491" s="68">
        <f t="shared" si="101"/>
        <v>0</v>
      </c>
      <c r="AH491" s="119" t="str">
        <f t="shared" si="102"/>
        <v/>
      </c>
      <c r="AI491" s="74"/>
    </row>
    <row r="492" spans="2:35" ht="16.2" hidden="1" customHeight="1" x14ac:dyDescent="0.25">
      <c r="B492" s="85" t="s">
        <v>568</v>
      </c>
      <c r="C492" s="87"/>
      <c r="D492" s="88"/>
      <c r="E492" s="87"/>
      <c r="F492" s="86" t="s">
        <v>37</v>
      </c>
      <c r="G492" s="86" t="s">
        <v>37</v>
      </c>
      <c r="H492" s="86" t="s">
        <v>37</v>
      </c>
      <c r="I492" s="66" t="str">
        <f t="shared" si="92"/>
        <v/>
      </c>
      <c r="J492" s="66" t="str">
        <f t="shared" si="93"/>
        <v/>
      </c>
      <c r="K492" s="66" t="str">
        <f t="shared" si="94"/>
        <v/>
      </c>
      <c r="L492" s="66" t="str">
        <f t="shared" si="95"/>
        <v/>
      </c>
      <c r="M492" s="66" t="str">
        <f t="shared" si="96"/>
        <v/>
      </c>
      <c r="N492" s="66" t="str">
        <f t="shared" si="97"/>
        <v>Insufficient Information</v>
      </c>
      <c r="O492" s="66" t="str">
        <f t="shared" si="98"/>
        <v>Insufficient Information</v>
      </c>
      <c r="P492" s="63" t="str">
        <f>IF(AND(J492&lt;&gt;"",J492&lt;=10),CRFs!$C$3,"")</f>
        <v/>
      </c>
      <c r="Q492" s="63" t="str">
        <f>IF(AND(J492&lt;&gt;"",J492&gt;=6,J492&lt;=15),CRFs!$C$4,"")</f>
        <v/>
      </c>
      <c r="R492" s="63" t="str">
        <f>IF(AND(J492&lt;&gt;"",J492&gt;=11,J492&lt;=20),CRFs!$C$5,"")</f>
        <v/>
      </c>
      <c r="S492" s="63" t="str">
        <f>IF(AND(J492&lt;&gt;"",J492&gt;=16,J492&lt;=25),CRFs!$C$6,"")</f>
        <v/>
      </c>
      <c r="T492" s="63" t="str">
        <f>IF(AND(J492&lt;&gt;"",J492&gt;=21),CRFs!$C$7,"")</f>
        <v/>
      </c>
      <c r="U492" s="63" t="str">
        <f>IF(AND(J492&lt;&gt;"",J492&gt;25),CRFs!$C$8,"")</f>
        <v/>
      </c>
      <c r="V492" s="63" t="str">
        <f>IF($N492="Yes",CRFs!$C$9,"")</f>
        <v/>
      </c>
      <c r="W492" s="63" t="str">
        <f>IF($O492="Yes",CRFs!$C$10,"")</f>
        <v/>
      </c>
      <c r="X492" s="63" t="s">
        <v>37</v>
      </c>
      <c r="Y492" s="63" t="str">
        <f>IFERROR(INDEX($P492:$W492,_xlfn.AGGREGATE(15,6,(COLUMN($P492:$W492)-COLUMN($P492)+1)/($P492:$W492&lt;&gt;""),COLUMNS($Y492:Y492))),"")</f>
        <v/>
      </c>
      <c r="Z492" s="63" t="str">
        <f>IFERROR(INDEX($P492:$W492,_xlfn.AGGREGATE(15,6,(COLUMN($P492:$W492)-COLUMN($P492)+1)/($P492:$W492&lt;&gt;""),COLUMNS($Y492:Z492))),"")</f>
        <v/>
      </c>
      <c r="AA492" s="63" t="str">
        <f>IFERROR(INDEX($P492:$W492,_xlfn.AGGREGATE(15,6,(COLUMN($P492:$W492)-COLUMN($P492)+1)/($P492:$W492&lt;&gt;""),COLUMNS($Y492:AA492))),"")</f>
        <v/>
      </c>
      <c r="AB492" s="63" t="str">
        <f>IFERROR(INDEX($P492:$W492,_xlfn.AGGREGATE(15,6,(COLUMN($P492:$W492)-COLUMN($P492)+1)/($P492:$W492&lt;&gt;""),COLUMNS($Y492:AB492))),"")</f>
        <v/>
      </c>
      <c r="AC492" s="86" t="s">
        <v>37</v>
      </c>
      <c r="AD492" s="67">
        <f>IFERROR(IF(LEFT(AE492,4)*1&lt;2022,VLOOKUP(AC492,CRFs!$C$3:$D$10,2,FALSE),IF(LEFT(AE492,4)*1&gt;=2022,VLOOKUP(AC492,CRFs!$C$3:$J$10,2+MATCH(AE492,CRFs!$E$2:$J$2,0),FALSE))),0)</f>
        <v>0</v>
      </c>
      <c r="AE492" s="66" t="str">
        <f t="shared" si="99"/>
        <v/>
      </c>
      <c r="AF492" s="66" t="str">
        <f t="shared" si="100"/>
        <v/>
      </c>
      <c r="AG492" s="68">
        <f t="shared" si="101"/>
        <v>0</v>
      </c>
      <c r="AH492" s="119" t="str">
        <f t="shared" si="102"/>
        <v/>
      </c>
      <c r="AI492" s="74"/>
    </row>
    <row r="493" spans="2:35" ht="16.2" hidden="1" customHeight="1" x14ac:dyDescent="0.25">
      <c r="B493" s="85" t="s">
        <v>569</v>
      </c>
      <c r="C493" s="87"/>
      <c r="D493" s="88"/>
      <c r="E493" s="87"/>
      <c r="F493" s="86" t="s">
        <v>37</v>
      </c>
      <c r="G493" s="86" t="s">
        <v>37</v>
      </c>
      <c r="H493" s="86" t="s">
        <v>37</v>
      </c>
      <c r="I493" s="66" t="str">
        <f t="shared" si="92"/>
        <v/>
      </c>
      <c r="J493" s="66" t="str">
        <f t="shared" si="93"/>
        <v/>
      </c>
      <c r="K493" s="66" t="str">
        <f t="shared" si="94"/>
        <v/>
      </c>
      <c r="L493" s="66" t="str">
        <f t="shared" si="95"/>
        <v/>
      </c>
      <c r="M493" s="66" t="str">
        <f t="shared" si="96"/>
        <v/>
      </c>
      <c r="N493" s="66" t="str">
        <f t="shared" si="97"/>
        <v>Insufficient Information</v>
      </c>
      <c r="O493" s="66" t="str">
        <f t="shared" si="98"/>
        <v>Insufficient Information</v>
      </c>
      <c r="P493" s="63" t="str">
        <f>IF(AND(J493&lt;&gt;"",J493&lt;=10),CRFs!$C$3,"")</f>
        <v/>
      </c>
      <c r="Q493" s="63" t="str">
        <f>IF(AND(J493&lt;&gt;"",J493&gt;=6,J493&lt;=15),CRFs!$C$4,"")</f>
        <v/>
      </c>
      <c r="R493" s="63" t="str">
        <f>IF(AND(J493&lt;&gt;"",J493&gt;=11,J493&lt;=20),CRFs!$C$5,"")</f>
        <v/>
      </c>
      <c r="S493" s="63" t="str">
        <f>IF(AND(J493&lt;&gt;"",J493&gt;=16,J493&lt;=25),CRFs!$C$6,"")</f>
        <v/>
      </c>
      <c r="T493" s="63" t="str">
        <f>IF(AND(J493&lt;&gt;"",J493&gt;=21),CRFs!$C$7,"")</f>
        <v/>
      </c>
      <c r="U493" s="63" t="str">
        <f>IF(AND(J493&lt;&gt;"",J493&gt;25),CRFs!$C$8,"")</f>
        <v/>
      </c>
      <c r="V493" s="63" t="str">
        <f>IF($N493="Yes",CRFs!$C$9,"")</f>
        <v/>
      </c>
      <c r="W493" s="63" t="str">
        <f>IF($O493="Yes",CRFs!$C$10,"")</f>
        <v/>
      </c>
      <c r="X493" s="63" t="s">
        <v>37</v>
      </c>
      <c r="Y493" s="63" t="str">
        <f>IFERROR(INDEX($P493:$W493,_xlfn.AGGREGATE(15,6,(COLUMN($P493:$W493)-COLUMN($P493)+1)/($P493:$W493&lt;&gt;""),COLUMNS($Y493:Y493))),"")</f>
        <v/>
      </c>
      <c r="Z493" s="63" t="str">
        <f>IFERROR(INDEX($P493:$W493,_xlfn.AGGREGATE(15,6,(COLUMN($P493:$W493)-COLUMN($P493)+1)/($P493:$W493&lt;&gt;""),COLUMNS($Y493:Z493))),"")</f>
        <v/>
      </c>
      <c r="AA493" s="63" t="str">
        <f>IFERROR(INDEX($P493:$W493,_xlfn.AGGREGATE(15,6,(COLUMN($P493:$W493)-COLUMN($P493)+1)/($P493:$W493&lt;&gt;""),COLUMNS($Y493:AA493))),"")</f>
        <v/>
      </c>
      <c r="AB493" s="63" t="str">
        <f>IFERROR(INDEX($P493:$W493,_xlfn.AGGREGATE(15,6,(COLUMN($P493:$W493)-COLUMN($P493)+1)/($P493:$W493&lt;&gt;""),COLUMNS($Y493:AB493))),"")</f>
        <v/>
      </c>
      <c r="AC493" s="86" t="s">
        <v>37</v>
      </c>
      <c r="AD493" s="67">
        <f>IFERROR(IF(LEFT(AE493,4)*1&lt;2022,VLOOKUP(AC493,CRFs!$C$3:$D$10,2,FALSE),IF(LEFT(AE493,4)*1&gt;=2022,VLOOKUP(AC493,CRFs!$C$3:$J$10,2+MATCH(AE493,CRFs!$E$2:$J$2,0),FALSE))),0)</f>
        <v>0</v>
      </c>
      <c r="AE493" s="66" t="str">
        <f t="shared" si="99"/>
        <v/>
      </c>
      <c r="AF493" s="66" t="str">
        <f t="shared" si="100"/>
        <v/>
      </c>
      <c r="AG493" s="68">
        <f t="shared" si="101"/>
        <v>0</v>
      </c>
      <c r="AH493" s="119" t="str">
        <f t="shared" si="102"/>
        <v/>
      </c>
      <c r="AI493" s="74"/>
    </row>
    <row r="494" spans="2:35" ht="16.2" hidden="1" customHeight="1" x14ac:dyDescent="0.25">
      <c r="B494" s="85" t="s">
        <v>570</v>
      </c>
      <c r="C494" s="87"/>
      <c r="D494" s="88"/>
      <c r="E494" s="87"/>
      <c r="F494" s="86" t="s">
        <v>37</v>
      </c>
      <c r="G494" s="86" t="s">
        <v>37</v>
      </c>
      <c r="H494" s="86" t="s">
        <v>37</v>
      </c>
      <c r="I494" s="66" t="str">
        <f t="shared" si="92"/>
        <v/>
      </c>
      <c r="J494" s="66" t="str">
        <f t="shared" si="93"/>
        <v/>
      </c>
      <c r="K494" s="66" t="str">
        <f t="shared" si="94"/>
        <v/>
      </c>
      <c r="L494" s="66" t="str">
        <f t="shared" si="95"/>
        <v/>
      </c>
      <c r="M494" s="66" t="str">
        <f t="shared" si="96"/>
        <v/>
      </c>
      <c r="N494" s="66" t="str">
        <f t="shared" si="97"/>
        <v>Insufficient Information</v>
      </c>
      <c r="O494" s="66" t="str">
        <f t="shared" si="98"/>
        <v>Insufficient Information</v>
      </c>
      <c r="P494" s="63" t="str">
        <f>IF(AND(J494&lt;&gt;"",J494&lt;=10),CRFs!$C$3,"")</f>
        <v/>
      </c>
      <c r="Q494" s="63" t="str">
        <f>IF(AND(J494&lt;&gt;"",J494&gt;=6,J494&lt;=15),CRFs!$C$4,"")</f>
        <v/>
      </c>
      <c r="R494" s="63" t="str">
        <f>IF(AND(J494&lt;&gt;"",J494&gt;=11,J494&lt;=20),CRFs!$C$5,"")</f>
        <v/>
      </c>
      <c r="S494" s="63" t="str">
        <f>IF(AND(J494&lt;&gt;"",J494&gt;=16,J494&lt;=25),CRFs!$C$6,"")</f>
        <v/>
      </c>
      <c r="T494" s="63" t="str">
        <f>IF(AND(J494&lt;&gt;"",J494&gt;=21),CRFs!$C$7,"")</f>
        <v/>
      </c>
      <c r="U494" s="63" t="str">
        <f>IF(AND(J494&lt;&gt;"",J494&gt;25),CRFs!$C$8,"")</f>
        <v/>
      </c>
      <c r="V494" s="63" t="str">
        <f>IF($N494="Yes",CRFs!$C$9,"")</f>
        <v/>
      </c>
      <c r="W494" s="63" t="str">
        <f>IF($O494="Yes",CRFs!$C$10,"")</f>
        <v/>
      </c>
      <c r="X494" s="63" t="s">
        <v>37</v>
      </c>
      <c r="Y494" s="63" t="str">
        <f>IFERROR(INDEX($P494:$W494,_xlfn.AGGREGATE(15,6,(COLUMN($P494:$W494)-COLUMN($P494)+1)/($P494:$W494&lt;&gt;""),COLUMNS($Y494:Y494))),"")</f>
        <v/>
      </c>
      <c r="Z494" s="63" t="str">
        <f>IFERROR(INDEX($P494:$W494,_xlfn.AGGREGATE(15,6,(COLUMN($P494:$W494)-COLUMN($P494)+1)/($P494:$W494&lt;&gt;""),COLUMNS($Y494:Z494))),"")</f>
        <v/>
      </c>
      <c r="AA494" s="63" t="str">
        <f>IFERROR(INDEX($P494:$W494,_xlfn.AGGREGATE(15,6,(COLUMN($P494:$W494)-COLUMN($P494)+1)/($P494:$W494&lt;&gt;""),COLUMNS($Y494:AA494))),"")</f>
        <v/>
      </c>
      <c r="AB494" s="63" t="str">
        <f>IFERROR(INDEX($P494:$W494,_xlfn.AGGREGATE(15,6,(COLUMN($P494:$W494)-COLUMN($P494)+1)/($P494:$W494&lt;&gt;""),COLUMNS($Y494:AB494))),"")</f>
        <v/>
      </c>
      <c r="AC494" s="86" t="s">
        <v>37</v>
      </c>
      <c r="AD494" s="67">
        <f>IFERROR(IF(LEFT(AE494,4)*1&lt;2022,VLOOKUP(AC494,CRFs!$C$3:$D$10,2,FALSE),IF(LEFT(AE494,4)*1&gt;=2022,VLOOKUP(AC494,CRFs!$C$3:$J$10,2+MATCH(AE494,CRFs!$E$2:$J$2,0),FALSE))),0)</f>
        <v>0</v>
      </c>
      <c r="AE494" s="66" t="str">
        <f t="shared" si="99"/>
        <v/>
      </c>
      <c r="AF494" s="66" t="str">
        <f t="shared" si="100"/>
        <v/>
      </c>
      <c r="AG494" s="68">
        <f t="shared" si="101"/>
        <v>0</v>
      </c>
      <c r="AH494" s="119" t="str">
        <f t="shared" si="102"/>
        <v/>
      </c>
      <c r="AI494" s="74"/>
    </row>
    <row r="495" spans="2:35" ht="16.2" hidden="1" customHeight="1" x14ac:dyDescent="0.25">
      <c r="B495" s="85" t="s">
        <v>571</v>
      </c>
      <c r="C495" s="87"/>
      <c r="D495" s="88"/>
      <c r="E495" s="87"/>
      <c r="F495" s="86" t="s">
        <v>37</v>
      </c>
      <c r="G495" s="86" t="s">
        <v>37</v>
      </c>
      <c r="H495" s="86" t="s">
        <v>37</v>
      </c>
      <c r="I495" s="66" t="str">
        <f t="shared" si="92"/>
        <v/>
      </c>
      <c r="J495" s="66" t="str">
        <f t="shared" si="93"/>
        <v/>
      </c>
      <c r="K495" s="66" t="str">
        <f t="shared" si="94"/>
        <v/>
      </c>
      <c r="L495" s="66" t="str">
        <f t="shared" si="95"/>
        <v/>
      </c>
      <c r="M495" s="66" t="str">
        <f t="shared" si="96"/>
        <v/>
      </c>
      <c r="N495" s="66" t="str">
        <f t="shared" si="97"/>
        <v>Insufficient Information</v>
      </c>
      <c r="O495" s="66" t="str">
        <f t="shared" si="98"/>
        <v>Insufficient Information</v>
      </c>
      <c r="P495" s="63" t="str">
        <f>IF(AND(J495&lt;&gt;"",J495&lt;=10),CRFs!$C$3,"")</f>
        <v/>
      </c>
      <c r="Q495" s="63" t="str">
        <f>IF(AND(J495&lt;&gt;"",J495&gt;=6,J495&lt;=15),CRFs!$C$4,"")</f>
        <v/>
      </c>
      <c r="R495" s="63" t="str">
        <f>IF(AND(J495&lt;&gt;"",J495&gt;=11,J495&lt;=20),CRFs!$C$5,"")</f>
        <v/>
      </c>
      <c r="S495" s="63" t="str">
        <f>IF(AND(J495&lt;&gt;"",J495&gt;=16,J495&lt;=25),CRFs!$C$6,"")</f>
        <v/>
      </c>
      <c r="T495" s="63" t="str">
        <f>IF(AND(J495&lt;&gt;"",J495&gt;=21),CRFs!$C$7,"")</f>
        <v/>
      </c>
      <c r="U495" s="63" t="str">
        <f>IF(AND(J495&lt;&gt;"",J495&gt;25),CRFs!$C$8,"")</f>
        <v/>
      </c>
      <c r="V495" s="63" t="str">
        <f>IF($N495="Yes",CRFs!$C$9,"")</f>
        <v/>
      </c>
      <c r="W495" s="63" t="str">
        <f>IF($O495="Yes",CRFs!$C$10,"")</f>
        <v/>
      </c>
      <c r="X495" s="63" t="s">
        <v>37</v>
      </c>
      <c r="Y495" s="63" t="str">
        <f>IFERROR(INDEX($P495:$W495,_xlfn.AGGREGATE(15,6,(COLUMN($P495:$W495)-COLUMN($P495)+1)/($P495:$W495&lt;&gt;""),COLUMNS($Y495:Y495))),"")</f>
        <v/>
      </c>
      <c r="Z495" s="63" t="str">
        <f>IFERROR(INDEX($P495:$W495,_xlfn.AGGREGATE(15,6,(COLUMN($P495:$W495)-COLUMN($P495)+1)/($P495:$W495&lt;&gt;""),COLUMNS($Y495:Z495))),"")</f>
        <v/>
      </c>
      <c r="AA495" s="63" t="str">
        <f>IFERROR(INDEX($P495:$W495,_xlfn.AGGREGATE(15,6,(COLUMN($P495:$W495)-COLUMN($P495)+1)/($P495:$W495&lt;&gt;""),COLUMNS($Y495:AA495))),"")</f>
        <v/>
      </c>
      <c r="AB495" s="63" t="str">
        <f>IFERROR(INDEX($P495:$W495,_xlfn.AGGREGATE(15,6,(COLUMN($P495:$W495)-COLUMN($P495)+1)/($P495:$W495&lt;&gt;""),COLUMNS($Y495:AB495))),"")</f>
        <v/>
      </c>
      <c r="AC495" s="86" t="s">
        <v>37</v>
      </c>
      <c r="AD495" s="67">
        <f>IFERROR(IF(LEFT(AE495,4)*1&lt;2022,VLOOKUP(AC495,CRFs!$C$3:$D$10,2,FALSE),IF(LEFT(AE495,4)*1&gt;=2022,VLOOKUP(AC495,CRFs!$C$3:$J$10,2+MATCH(AE495,CRFs!$E$2:$J$2,0),FALSE))),0)</f>
        <v>0</v>
      </c>
      <c r="AE495" s="66" t="str">
        <f t="shared" si="99"/>
        <v/>
      </c>
      <c r="AF495" s="66" t="str">
        <f t="shared" si="100"/>
        <v/>
      </c>
      <c r="AG495" s="68">
        <f t="shared" si="101"/>
        <v>0</v>
      </c>
      <c r="AH495" s="119" t="str">
        <f t="shared" si="102"/>
        <v/>
      </c>
      <c r="AI495" s="74"/>
    </row>
    <row r="496" spans="2:35" ht="16.2" hidden="1" customHeight="1" x14ac:dyDescent="0.25">
      <c r="B496" s="85" t="s">
        <v>572</v>
      </c>
      <c r="C496" s="87"/>
      <c r="D496" s="88"/>
      <c r="E496" s="87"/>
      <c r="F496" s="86" t="s">
        <v>37</v>
      </c>
      <c r="G496" s="86" t="s">
        <v>37</v>
      </c>
      <c r="H496" s="86" t="s">
        <v>37</v>
      </c>
      <c r="I496" s="66" t="str">
        <f t="shared" si="92"/>
        <v/>
      </c>
      <c r="J496" s="66" t="str">
        <f t="shared" si="93"/>
        <v/>
      </c>
      <c r="K496" s="66" t="str">
        <f t="shared" si="94"/>
        <v/>
      </c>
      <c r="L496" s="66" t="str">
        <f t="shared" si="95"/>
        <v/>
      </c>
      <c r="M496" s="66" t="str">
        <f t="shared" si="96"/>
        <v/>
      </c>
      <c r="N496" s="66" t="str">
        <f t="shared" si="97"/>
        <v>Insufficient Information</v>
      </c>
      <c r="O496" s="66" t="str">
        <f t="shared" si="98"/>
        <v>Insufficient Information</v>
      </c>
      <c r="P496" s="63" t="str">
        <f>IF(AND(J496&lt;&gt;"",J496&lt;=10),CRFs!$C$3,"")</f>
        <v/>
      </c>
      <c r="Q496" s="63" t="str">
        <f>IF(AND(J496&lt;&gt;"",J496&gt;=6,J496&lt;=15),CRFs!$C$4,"")</f>
        <v/>
      </c>
      <c r="R496" s="63" t="str">
        <f>IF(AND(J496&lt;&gt;"",J496&gt;=11,J496&lt;=20),CRFs!$C$5,"")</f>
        <v/>
      </c>
      <c r="S496" s="63" t="str">
        <f>IF(AND(J496&lt;&gt;"",J496&gt;=16,J496&lt;=25),CRFs!$C$6,"")</f>
        <v/>
      </c>
      <c r="T496" s="63" t="str">
        <f>IF(AND(J496&lt;&gt;"",J496&gt;=21),CRFs!$C$7,"")</f>
        <v/>
      </c>
      <c r="U496" s="63" t="str">
        <f>IF(AND(J496&lt;&gt;"",J496&gt;25),CRFs!$C$8,"")</f>
        <v/>
      </c>
      <c r="V496" s="63" t="str">
        <f>IF($N496="Yes",CRFs!$C$9,"")</f>
        <v/>
      </c>
      <c r="W496" s="63" t="str">
        <f>IF($O496="Yes",CRFs!$C$10,"")</f>
        <v/>
      </c>
      <c r="X496" s="63" t="s">
        <v>37</v>
      </c>
      <c r="Y496" s="63" t="str">
        <f>IFERROR(INDEX($P496:$W496,_xlfn.AGGREGATE(15,6,(COLUMN($P496:$W496)-COLUMN($P496)+1)/($P496:$W496&lt;&gt;""),COLUMNS($Y496:Y496))),"")</f>
        <v/>
      </c>
      <c r="Z496" s="63" t="str">
        <f>IFERROR(INDEX($P496:$W496,_xlfn.AGGREGATE(15,6,(COLUMN($P496:$W496)-COLUMN($P496)+1)/($P496:$W496&lt;&gt;""),COLUMNS($Y496:Z496))),"")</f>
        <v/>
      </c>
      <c r="AA496" s="63" t="str">
        <f>IFERROR(INDEX($P496:$W496,_xlfn.AGGREGATE(15,6,(COLUMN($P496:$W496)-COLUMN($P496)+1)/($P496:$W496&lt;&gt;""),COLUMNS($Y496:AA496))),"")</f>
        <v/>
      </c>
      <c r="AB496" s="63" t="str">
        <f>IFERROR(INDEX($P496:$W496,_xlfn.AGGREGATE(15,6,(COLUMN($P496:$W496)-COLUMN($P496)+1)/($P496:$W496&lt;&gt;""),COLUMNS($Y496:AB496))),"")</f>
        <v/>
      </c>
      <c r="AC496" s="86" t="s">
        <v>37</v>
      </c>
      <c r="AD496" s="67">
        <f>IFERROR(IF(LEFT(AE496,4)*1&lt;2022,VLOOKUP(AC496,CRFs!$C$3:$D$10,2,FALSE),IF(LEFT(AE496,4)*1&gt;=2022,VLOOKUP(AC496,CRFs!$C$3:$J$10,2+MATCH(AE496,CRFs!$E$2:$J$2,0),FALSE))),0)</f>
        <v>0</v>
      </c>
      <c r="AE496" s="66" t="str">
        <f t="shared" si="99"/>
        <v/>
      </c>
      <c r="AF496" s="66" t="str">
        <f t="shared" si="100"/>
        <v/>
      </c>
      <c r="AG496" s="68">
        <f t="shared" si="101"/>
        <v>0</v>
      </c>
      <c r="AH496" s="119" t="str">
        <f t="shared" si="102"/>
        <v/>
      </c>
      <c r="AI496" s="74"/>
    </row>
    <row r="497" spans="2:35" ht="16.2" hidden="1" customHeight="1" x14ac:dyDescent="0.25">
      <c r="B497" s="85" t="s">
        <v>573</v>
      </c>
      <c r="C497" s="87"/>
      <c r="D497" s="88"/>
      <c r="E497" s="87"/>
      <c r="F497" s="86" t="s">
        <v>37</v>
      </c>
      <c r="G497" s="86" t="s">
        <v>37</v>
      </c>
      <c r="H497" s="86" t="s">
        <v>37</v>
      </c>
      <c r="I497" s="66" t="str">
        <f t="shared" si="92"/>
        <v/>
      </c>
      <c r="J497" s="66" t="str">
        <f t="shared" si="93"/>
        <v/>
      </c>
      <c r="K497" s="66" t="str">
        <f t="shared" si="94"/>
        <v/>
      </c>
      <c r="L497" s="66" t="str">
        <f t="shared" si="95"/>
        <v/>
      </c>
      <c r="M497" s="66" t="str">
        <f t="shared" si="96"/>
        <v/>
      </c>
      <c r="N497" s="66" t="str">
        <f t="shared" si="97"/>
        <v>Insufficient Information</v>
      </c>
      <c r="O497" s="66" t="str">
        <f t="shared" si="98"/>
        <v>Insufficient Information</v>
      </c>
      <c r="P497" s="63" t="str">
        <f>IF(AND(J497&lt;&gt;"",J497&lt;=10),CRFs!$C$3,"")</f>
        <v/>
      </c>
      <c r="Q497" s="63" t="str">
        <f>IF(AND(J497&lt;&gt;"",J497&gt;=6,J497&lt;=15),CRFs!$C$4,"")</f>
        <v/>
      </c>
      <c r="R497" s="63" t="str">
        <f>IF(AND(J497&lt;&gt;"",J497&gt;=11,J497&lt;=20),CRFs!$C$5,"")</f>
        <v/>
      </c>
      <c r="S497" s="63" t="str">
        <f>IF(AND(J497&lt;&gt;"",J497&gt;=16,J497&lt;=25),CRFs!$C$6,"")</f>
        <v/>
      </c>
      <c r="T497" s="63" t="str">
        <f>IF(AND(J497&lt;&gt;"",J497&gt;=21),CRFs!$C$7,"")</f>
        <v/>
      </c>
      <c r="U497" s="63" t="str">
        <f>IF(AND(J497&lt;&gt;"",J497&gt;25),CRFs!$C$8,"")</f>
        <v/>
      </c>
      <c r="V497" s="63" t="str">
        <f>IF($N497="Yes",CRFs!$C$9,"")</f>
        <v/>
      </c>
      <c r="W497" s="63" t="str">
        <f>IF($O497="Yes",CRFs!$C$10,"")</f>
        <v/>
      </c>
      <c r="X497" s="63" t="s">
        <v>37</v>
      </c>
      <c r="Y497" s="63" t="str">
        <f>IFERROR(INDEX($P497:$W497,_xlfn.AGGREGATE(15,6,(COLUMN($P497:$W497)-COLUMN($P497)+1)/($P497:$W497&lt;&gt;""),COLUMNS($Y497:Y497))),"")</f>
        <v/>
      </c>
      <c r="Z497" s="63" t="str">
        <f>IFERROR(INDEX($P497:$W497,_xlfn.AGGREGATE(15,6,(COLUMN($P497:$W497)-COLUMN($P497)+1)/($P497:$W497&lt;&gt;""),COLUMNS($Y497:Z497))),"")</f>
        <v/>
      </c>
      <c r="AA497" s="63" t="str">
        <f>IFERROR(INDEX($P497:$W497,_xlfn.AGGREGATE(15,6,(COLUMN($P497:$W497)-COLUMN($P497)+1)/($P497:$W497&lt;&gt;""),COLUMNS($Y497:AA497))),"")</f>
        <v/>
      </c>
      <c r="AB497" s="63" t="str">
        <f>IFERROR(INDEX($P497:$W497,_xlfn.AGGREGATE(15,6,(COLUMN($P497:$W497)-COLUMN($P497)+1)/($P497:$W497&lt;&gt;""),COLUMNS($Y497:AB497))),"")</f>
        <v/>
      </c>
      <c r="AC497" s="86" t="s">
        <v>37</v>
      </c>
      <c r="AD497" s="67">
        <f>IFERROR(IF(LEFT(AE497,4)*1&lt;2022,VLOOKUP(AC497,CRFs!$C$3:$D$10,2,FALSE),IF(LEFT(AE497,4)*1&gt;=2022,VLOOKUP(AC497,CRFs!$C$3:$J$10,2+MATCH(AE497,CRFs!$E$2:$J$2,0),FALSE))),0)</f>
        <v>0</v>
      </c>
      <c r="AE497" s="66" t="str">
        <f t="shared" si="99"/>
        <v/>
      </c>
      <c r="AF497" s="66" t="str">
        <f t="shared" si="100"/>
        <v/>
      </c>
      <c r="AG497" s="68">
        <f t="shared" si="101"/>
        <v>0</v>
      </c>
      <c r="AH497" s="119" t="str">
        <f t="shared" si="102"/>
        <v/>
      </c>
      <c r="AI497" s="74"/>
    </row>
    <row r="498" spans="2:35" ht="16.2" hidden="1" customHeight="1" x14ac:dyDescent="0.25">
      <c r="B498" s="85" t="s">
        <v>574</v>
      </c>
      <c r="C498" s="87"/>
      <c r="D498" s="88"/>
      <c r="E498" s="87"/>
      <c r="F498" s="86" t="s">
        <v>37</v>
      </c>
      <c r="G498" s="86" t="s">
        <v>37</v>
      </c>
      <c r="H498" s="86" t="s">
        <v>37</v>
      </c>
      <c r="I498" s="66" t="str">
        <f t="shared" si="92"/>
        <v/>
      </c>
      <c r="J498" s="66" t="str">
        <f t="shared" si="93"/>
        <v/>
      </c>
      <c r="K498" s="66" t="str">
        <f t="shared" si="94"/>
        <v/>
      </c>
      <c r="L498" s="66" t="str">
        <f t="shared" si="95"/>
        <v/>
      </c>
      <c r="M498" s="66" t="str">
        <f t="shared" si="96"/>
        <v/>
      </c>
      <c r="N498" s="66" t="str">
        <f t="shared" si="97"/>
        <v>Insufficient Information</v>
      </c>
      <c r="O498" s="66" t="str">
        <f t="shared" si="98"/>
        <v>Insufficient Information</v>
      </c>
      <c r="P498" s="63" t="str">
        <f>IF(AND(J498&lt;&gt;"",J498&lt;=10),CRFs!$C$3,"")</f>
        <v/>
      </c>
      <c r="Q498" s="63" t="str">
        <f>IF(AND(J498&lt;&gt;"",J498&gt;=6,J498&lt;=15),CRFs!$C$4,"")</f>
        <v/>
      </c>
      <c r="R498" s="63" t="str">
        <f>IF(AND(J498&lt;&gt;"",J498&gt;=11,J498&lt;=20),CRFs!$C$5,"")</f>
        <v/>
      </c>
      <c r="S498" s="63" t="str">
        <f>IF(AND(J498&lt;&gt;"",J498&gt;=16,J498&lt;=25),CRFs!$C$6,"")</f>
        <v/>
      </c>
      <c r="T498" s="63" t="str">
        <f>IF(AND(J498&lt;&gt;"",J498&gt;=21),CRFs!$C$7,"")</f>
        <v/>
      </c>
      <c r="U498" s="63" t="str">
        <f>IF(AND(J498&lt;&gt;"",J498&gt;25),CRFs!$C$8,"")</f>
        <v/>
      </c>
      <c r="V498" s="63" t="str">
        <f>IF($N498="Yes",CRFs!$C$9,"")</f>
        <v/>
      </c>
      <c r="W498" s="63" t="str">
        <f>IF($O498="Yes",CRFs!$C$10,"")</f>
        <v/>
      </c>
      <c r="X498" s="63" t="s">
        <v>37</v>
      </c>
      <c r="Y498" s="63" t="str">
        <f>IFERROR(INDEX($P498:$W498,_xlfn.AGGREGATE(15,6,(COLUMN($P498:$W498)-COLUMN($P498)+1)/($P498:$W498&lt;&gt;""),COLUMNS($Y498:Y498))),"")</f>
        <v/>
      </c>
      <c r="Z498" s="63" t="str">
        <f>IFERROR(INDEX($P498:$W498,_xlfn.AGGREGATE(15,6,(COLUMN($P498:$W498)-COLUMN($P498)+1)/($P498:$W498&lt;&gt;""),COLUMNS($Y498:Z498))),"")</f>
        <v/>
      </c>
      <c r="AA498" s="63" t="str">
        <f>IFERROR(INDEX($P498:$W498,_xlfn.AGGREGATE(15,6,(COLUMN($P498:$W498)-COLUMN($P498)+1)/($P498:$W498&lt;&gt;""),COLUMNS($Y498:AA498))),"")</f>
        <v/>
      </c>
      <c r="AB498" s="63" t="str">
        <f>IFERROR(INDEX($P498:$W498,_xlfn.AGGREGATE(15,6,(COLUMN($P498:$W498)-COLUMN($P498)+1)/($P498:$W498&lt;&gt;""),COLUMNS($Y498:AB498))),"")</f>
        <v/>
      </c>
      <c r="AC498" s="86" t="s">
        <v>37</v>
      </c>
      <c r="AD498" s="67">
        <f>IFERROR(IF(LEFT(AE498,4)*1&lt;2022,VLOOKUP(AC498,CRFs!$C$3:$D$10,2,FALSE),IF(LEFT(AE498,4)*1&gt;=2022,VLOOKUP(AC498,CRFs!$C$3:$J$10,2+MATCH(AE498,CRFs!$E$2:$J$2,0),FALSE))),0)</f>
        <v>0</v>
      </c>
      <c r="AE498" s="66" t="str">
        <f t="shared" si="99"/>
        <v/>
      </c>
      <c r="AF498" s="66" t="str">
        <f t="shared" si="100"/>
        <v/>
      </c>
      <c r="AG498" s="68">
        <f t="shared" si="101"/>
        <v>0</v>
      </c>
      <c r="AH498" s="119" t="str">
        <f t="shared" si="102"/>
        <v/>
      </c>
      <c r="AI498" s="74"/>
    </row>
    <row r="499" spans="2:35" ht="16.2" hidden="1" customHeight="1" x14ac:dyDescent="0.25">
      <c r="B499" s="85" t="s">
        <v>575</v>
      </c>
      <c r="C499" s="87"/>
      <c r="D499" s="88"/>
      <c r="E499" s="87"/>
      <c r="F499" s="86" t="s">
        <v>37</v>
      </c>
      <c r="G499" s="86" t="s">
        <v>37</v>
      </c>
      <c r="H499" s="86" t="s">
        <v>37</v>
      </c>
      <c r="I499" s="66" t="str">
        <f t="shared" si="92"/>
        <v/>
      </c>
      <c r="J499" s="66" t="str">
        <f t="shared" si="93"/>
        <v/>
      </c>
      <c r="K499" s="66" t="str">
        <f t="shared" si="94"/>
        <v/>
      </c>
      <c r="L499" s="66" t="str">
        <f t="shared" si="95"/>
        <v/>
      </c>
      <c r="M499" s="66" t="str">
        <f t="shared" si="96"/>
        <v/>
      </c>
      <c r="N499" s="66" t="str">
        <f t="shared" si="97"/>
        <v>Insufficient Information</v>
      </c>
      <c r="O499" s="66" t="str">
        <f t="shared" si="98"/>
        <v>Insufficient Information</v>
      </c>
      <c r="P499" s="63" t="str">
        <f>IF(AND(J499&lt;&gt;"",J499&lt;=10),CRFs!$C$3,"")</f>
        <v/>
      </c>
      <c r="Q499" s="63" t="str">
        <f>IF(AND(J499&lt;&gt;"",J499&gt;=6,J499&lt;=15),CRFs!$C$4,"")</f>
        <v/>
      </c>
      <c r="R499" s="63" t="str">
        <f>IF(AND(J499&lt;&gt;"",J499&gt;=11,J499&lt;=20),CRFs!$C$5,"")</f>
        <v/>
      </c>
      <c r="S499" s="63" t="str">
        <f>IF(AND(J499&lt;&gt;"",J499&gt;=16,J499&lt;=25),CRFs!$C$6,"")</f>
        <v/>
      </c>
      <c r="T499" s="63" t="str">
        <f>IF(AND(J499&lt;&gt;"",J499&gt;=21),CRFs!$C$7,"")</f>
        <v/>
      </c>
      <c r="U499" s="63" t="str">
        <f>IF(AND(J499&lt;&gt;"",J499&gt;25),CRFs!$C$8,"")</f>
        <v/>
      </c>
      <c r="V499" s="63" t="str">
        <f>IF($N499="Yes",CRFs!$C$9,"")</f>
        <v/>
      </c>
      <c r="W499" s="63" t="str">
        <f>IF($O499="Yes",CRFs!$C$10,"")</f>
        <v/>
      </c>
      <c r="X499" s="63" t="s">
        <v>37</v>
      </c>
      <c r="Y499" s="63" t="str">
        <f>IFERROR(INDEX($P499:$W499,_xlfn.AGGREGATE(15,6,(COLUMN($P499:$W499)-COLUMN($P499)+1)/($P499:$W499&lt;&gt;""),COLUMNS($Y499:Y499))),"")</f>
        <v/>
      </c>
      <c r="Z499" s="63" t="str">
        <f>IFERROR(INDEX($P499:$W499,_xlfn.AGGREGATE(15,6,(COLUMN($P499:$W499)-COLUMN($P499)+1)/($P499:$W499&lt;&gt;""),COLUMNS($Y499:Z499))),"")</f>
        <v/>
      </c>
      <c r="AA499" s="63" t="str">
        <f>IFERROR(INDEX($P499:$W499,_xlfn.AGGREGATE(15,6,(COLUMN($P499:$W499)-COLUMN($P499)+1)/($P499:$W499&lt;&gt;""),COLUMNS($Y499:AA499))),"")</f>
        <v/>
      </c>
      <c r="AB499" s="63" t="str">
        <f>IFERROR(INDEX($P499:$W499,_xlfn.AGGREGATE(15,6,(COLUMN($P499:$W499)-COLUMN($P499)+1)/($P499:$W499&lt;&gt;""),COLUMNS($Y499:AB499))),"")</f>
        <v/>
      </c>
      <c r="AC499" s="86" t="s">
        <v>37</v>
      </c>
      <c r="AD499" s="67">
        <f>IFERROR(IF(LEFT(AE499,4)*1&lt;2022,VLOOKUP(AC499,CRFs!$C$3:$D$10,2,FALSE),IF(LEFT(AE499,4)*1&gt;=2022,VLOOKUP(AC499,CRFs!$C$3:$J$10,2+MATCH(AE499,CRFs!$E$2:$J$2,0),FALSE))),0)</f>
        <v>0</v>
      </c>
      <c r="AE499" s="66" t="str">
        <f t="shared" si="99"/>
        <v/>
      </c>
      <c r="AF499" s="66" t="str">
        <f t="shared" si="100"/>
        <v/>
      </c>
      <c r="AG499" s="68">
        <f t="shared" si="101"/>
        <v>0</v>
      </c>
      <c r="AH499" s="119" t="str">
        <f t="shared" si="102"/>
        <v/>
      </c>
      <c r="AI499" s="74"/>
    </row>
    <row r="500" spans="2:35" ht="16.2" hidden="1" customHeight="1" x14ac:dyDescent="0.25">
      <c r="B500" s="85" t="s">
        <v>576</v>
      </c>
      <c r="C500" s="87"/>
      <c r="D500" s="88"/>
      <c r="E500" s="87"/>
      <c r="F500" s="86" t="s">
        <v>37</v>
      </c>
      <c r="G500" s="86" t="s">
        <v>37</v>
      </c>
      <c r="H500" s="86" t="s">
        <v>37</v>
      </c>
      <c r="I500" s="66" t="str">
        <f t="shared" si="92"/>
        <v/>
      </c>
      <c r="J500" s="66" t="str">
        <f t="shared" si="93"/>
        <v/>
      </c>
      <c r="K500" s="66" t="str">
        <f t="shared" si="94"/>
        <v/>
      </c>
      <c r="L500" s="66" t="str">
        <f t="shared" si="95"/>
        <v/>
      </c>
      <c r="M500" s="66" t="str">
        <f t="shared" si="96"/>
        <v/>
      </c>
      <c r="N500" s="66" t="str">
        <f t="shared" si="97"/>
        <v>Insufficient Information</v>
      </c>
      <c r="O500" s="66" t="str">
        <f t="shared" si="98"/>
        <v>Insufficient Information</v>
      </c>
      <c r="P500" s="63" t="str">
        <f>IF(AND(J500&lt;&gt;"",J500&lt;=10),CRFs!$C$3,"")</f>
        <v/>
      </c>
      <c r="Q500" s="63" t="str">
        <f>IF(AND(J500&lt;&gt;"",J500&gt;=6,J500&lt;=15),CRFs!$C$4,"")</f>
        <v/>
      </c>
      <c r="R500" s="63" t="str">
        <f>IF(AND(J500&lt;&gt;"",J500&gt;=11,J500&lt;=20),CRFs!$C$5,"")</f>
        <v/>
      </c>
      <c r="S500" s="63" t="str">
        <f>IF(AND(J500&lt;&gt;"",J500&gt;=16,J500&lt;=25),CRFs!$C$6,"")</f>
        <v/>
      </c>
      <c r="T500" s="63" t="str">
        <f>IF(AND(J500&lt;&gt;"",J500&gt;=21),CRFs!$C$7,"")</f>
        <v/>
      </c>
      <c r="U500" s="63" t="str">
        <f>IF(AND(J500&lt;&gt;"",J500&gt;25),CRFs!$C$8,"")</f>
        <v/>
      </c>
      <c r="V500" s="63" t="str">
        <f>IF($N500="Yes",CRFs!$C$9,"")</f>
        <v/>
      </c>
      <c r="W500" s="63" t="str">
        <f>IF($O500="Yes",CRFs!$C$10,"")</f>
        <v/>
      </c>
      <c r="X500" s="63" t="s">
        <v>37</v>
      </c>
      <c r="Y500" s="63" t="str">
        <f>IFERROR(INDEX($P500:$W500,_xlfn.AGGREGATE(15,6,(COLUMN($P500:$W500)-COLUMN($P500)+1)/($P500:$W500&lt;&gt;""),COLUMNS($Y500:Y500))),"")</f>
        <v/>
      </c>
      <c r="Z500" s="63" t="str">
        <f>IFERROR(INDEX($P500:$W500,_xlfn.AGGREGATE(15,6,(COLUMN($P500:$W500)-COLUMN($P500)+1)/($P500:$W500&lt;&gt;""),COLUMNS($Y500:Z500))),"")</f>
        <v/>
      </c>
      <c r="AA500" s="63" t="str">
        <f>IFERROR(INDEX($P500:$W500,_xlfn.AGGREGATE(15,6,(COLUMN($P500:$W500)-COLUMN($P500)+1)/($P500:$W500&lt;&gt;""),COLUMNS($Y500:AA500))),"")</f>
        <v/>
      </c>
      <c r="AB500" s="63" t="str">
        <f>IFERROR(INDEX($P500:$W500,_xlfn.AGGREGATE(15,6,(COLUMN($P500:$W500)-COLUMN($P500)+1)/($P500:$W500&lt;&gt;""),COLUMNS($Y500:AB500))),"")</f>
        <v/>
      </c>
      <c r="AC500" s="86" t="s">
        <v>37</v>
      </c>
      <c r="AD500" s="67">
        <f>IFERROR(IF(LEFT(AE500,4)*1&lt;2022,VLOOKUP(AC500,CRFs!$C$3:$D$10,2,FALSE),IF(LEFT(AE500,4)*1&gt;=2022,VLOOKUP(AC500,CRFs!$C$3:$J$10,2+MATCH(AE500,CRFs!$E$2:$J$2,0),FALSE))),0)</f>
        <v>0</v>
      </c>
      <c r="AE500" s="66" t="str">
        <f t="shared" si="99"/>
        <v/>
      </c>
      <c r="AF500" s="66" t="str">
        <f t="shared" si="100"/>
        <v/>
      </c>
      <c r="AG500" s="68">
        <f t="shared" si="101"/>
        <v>0</v>
      </c>
      <c r="AH500" s="119" t="str">
        <f t="shared" si="102"/>
        <v/>
      </c>
      <c r="AI500" s="74"/>
    </row>
    <row r="501" spans="2:35" ht="16.2" hidden="1" customHeight="1" x14ac:dyDescent="0.25">
      <c r="B501" s="85" t="s">
        <v>577</v>
      </c>
      <c r="C501" s="87"/>
      <c r="D501" s="88"/>
      <c r="E501" s="87"/>
      <c r="F501" s="86" t="s">
        <v>37</v>
      </c>
      <c r="G501" s="86" t="s">
        <v>37</v>
      </c>
      <c r="H501" s="86" t="s">
        <v>37</v>
      </c>
      <c r="I501" s="66" t="str">
        <f t="shared" si="92"/>
        <v/>
      </c>
      <c r="J501" s="66" t="str">
        <f t="shared" si="93"/>
        <v/>
      </c>
      <c r="K501" s="66" t="str">
        <f t="shared" si="94"/>
        <v/>
      </c>
      <c r="L501" s="66" t="str">
        <f t="shared" si="95"/>
        <v/>
      </c>
      <c r="M501" s="66" t="str">
        <f t="shared" si="96"/>
        <v/>
      </c>
      <c r="N501" s="66" t="str">
        <f t="shared" si="97"/>
        <v>Insufficient Information</v>
      </c>
      <c r="O501" s="66" t="str">
        <f t="shared" si="98"/>
        <v>Insufficient Information</v>
      </c>
      <c r="P501" s="63" t="str">
        <f>IF(AND(J501&lt;&gt;"",J501&lt;=10),CRFs!$C$3,"")</f>
        <v/>
      </c>
      <c r="Q501" s="63" t="str">
        <f>IF(AND(J501&lt;&gt;"",J501&gt;=6,J501&lt;=15),CRFs!$C$4,"")</f>
        <v/>
      </c>
      <c r="R501" s="63" t="str">
        <f>IF(AND(J501&lt;&gt;"",J501&gt;=11,J501&lt;=20),CRFs!$C$5,"")</f>
        <v/>
      </c>
      <c r="S501" s="63" t="str">
        <f>IF(AND(J501&lt;&gt;"",J501&gt;=16,J501&lt;=25),CRFs!$C$6,"")</f>
        <v/>
      </c>
      <c r="T501" s="63" t="str">
        <f>IF(AND(J501&lt;&gt;"",J501&gt;=21),CRFs!$C$7,"")</f>
        <v/>
      </c>
      <c r="U501" s="63" t="str">
        <f>IF(AND(J501&lt;&gt;"",J501&gt;25),CRFs!$C$8,"")</f>
        <v/>
      </c>
      <c r="V501" s="63" t="str">
        <f>IF($N501="Yes",CRFs!$C$9,"")</f>
        <v/>
      </c>
      <c r="W501" s="63" t="str">
        <f>IF($O501="Yes",CRFs!$C$10,"")</f>
        <v/>
      </c>
      <c r="X501" s="63" t="s">
        <v>37</v>
      </c>
      <c r="Y501" s="63" t="str">
        <f>IFERROR(INDEX($P501:$W501,_xlfn.AGGREGATE(15,6,(COLUMN($P501:$W501)-COLUMN($P501)+1)/($P501:$W501&lt;&gt;""),COLUMNS($Y501:Y501))),"")</f>
        <v/>
      </c>
      <c r="Z501" s="63" t="str">
        <f>IFERROR(INDEX($P501:$W501,_xlfn.AGGREGATE(15,6,(COLUMN($P501:$W501)-COLUMN($P501)+1)/($P501:$W501&lt;&gt;""),COLUMNS($Y501:Z501))),"")</f>
        <v/>
      </c>
      <c r="AA501" s="63" t="str">
        <f>IFERROR(INDEX($P501:$W501,_xlfn.AGGREGATE(15,6,(COLUMN($P501:$W501)-COLUMN($P501)+1)/($P501:$W501&lt;&gt;""),COLUMNS($Y501:AA501))),"")</f>
        <v/>
      </c>
      <c r="AB501" s="63" t="str">
        <f>IFERROR(INDEX($P501:$W501,_xlfn.AGGREGATE(15,6,(COLUMN($P501:$W501)-COLUMN($P501)+1)/($P501:$W501&lt;&gt;""),COLUMNS($Y501:AB501))),"")</f>
        <v/>
      </c>
      <c r="AC501" s="86" t="s">
        <v>37</v>
      </c>
      <c r="AD501" s="67">
        <f>IFERROR(IF(LEFT(AE501,4)*1&lt;2022,VLOOKUP(AC501,CRFs!$C$3:$D$10,2,FALSE),IF(LEFT(AE501,4)*1&gt;=2022,VLOOKUP(AC501,CRFs!$C$3:$J$10,2+MATCH(AE501,CRFs!$E$2:$J$2,0),FALSE))),0)</f>
        <v>0</v>
      </c>
      <c r="AE501" s="66" t="str">
        <f t="shared" si="99"/>
        <v/>
      </c>
      <c r="AF501" s="66" t="str">
        <f t="shared" si="100"/>
        <v/>
      </c>
      <c r="AG501" s="68">
        <f t="shared" si="101"/>
        <v>0</v>
      </c>
      <c r="AH501" s="119" t="str">
        <f t="shared" si="102"/>
        <v/>
      </c>
      <c r="AI501" s="74"/>
    </row>
    <row r="502" spans="2:35" ht="16.2" hidden="1" customHeight="1" x14ac:dyDescent="0.25">
      <c r="B502" s="85" t="s">
        <v>578</v>
      </c>
      <c r="C502" s="87"/>
      <c r="D502" s="88"/>
      <c r="E502" s="87"/>
      <c r="F502" s="86" t="s">
        <v>37</v>
      </c>
      <c r="G502" s="86" t="s">
        <v>37</v>
      </c>
      <c r="H502" s="86" t="s">
        <v>37</v>
      </c>
      <c r="I502" s="66" t="str">
        <f t="shared" si="92"/>
        <v/>
      </c>
      <c r="J502" s="66" t="str">
        <f t="shared" si="93"/>
        <v/>
      </c>
      <c r="K502" s="66" t="str">
        <f t="shared" si="94"/>
        <v/>
      </c>
      <c r="L502" s="66" t="str">
        <f t="shared" si="95"/>
        <v/>
      </c>
      <c r="M502" s="66" t="str">
        <f t="shared" si="96"/>
        <v/>
      </c>
      <c r="N502" s="66" t="str">
        <f t="shared" si="97"/>
        <v>Insufficient Information</v>
      </c>
      <c r="O502" s="66" t="str">
        <f t="shared" si="98"/>
        <v>Insufficient Information</v>
      </c>
      <c r="P502" s="63" t="str">
        <f>IF(AND(J502&lt;&gt;"",J502&lt;=10),CRFs!$C$3,"")</f>
        <v/>
      </c>
      <c r="Q502" s="63" t="str">
        <f>IF(AND(J502&lt;&gt;"",J502&gt;=6,J502&lt;=15),CRFs!$C$4,"")</f>
        <v/>
      </c>
      <c r="R502" s="63" t="str">
        <f>IF(AND(J502&lt;&gt;"",J502&gt;=11,J502&lt;=20),CRFs!$C$5,"")</f>
        <v/>
      </c>
      <c r="S502" s="63" t="str">
        <f>IF(AND(J502&lt;&gt;"",J502&gt;=16,J502&lt;=25),CRFs!$C$6,"")</f>
        <v/>
      </c>
      <c r="T502" s="63" t="str">
        <f>IF(AND(J502&lt;&gt;"",J502&gt;=21),CRFs!$C$7,"")</f>
        <v/>
      </c>
      <c r="U502" s="63" t="str">
        <f>IF(AND(J502&lt;&gt;"",J502&gt;25),CRFs!$C$8,"")</f>
        <v/>
      </c>
      <c r="V502" s="63" t="str">
        <f>IF($N502="Yes",CRFs!$C$9,"")</f>
        <v/>
      </c>
      <c r="W502" s="63" t="str">
        <f>IF($O502="Yes",CRFs!$C$10,"")</f>
        <v/>
      </c>
      <c r="X502" s="63" t="s">
        <v>37</v>
      </c>
      <c r="Y502" s="63" t="str">
        <f>IFERROR(INDEX($P502:$W502,_xlfn.AGGREGATE(15,6,(COLUMN($P502:$W502)-COLUMN($P502)+1)/($P502:$W502&lt;&gt;""),COLUMNS($Y502:Y502))),"")</f>
        <v/>
      </c>
      <c r="Z502" s="63" t="str">
        <f>IFERROR(INDEX($P502:$W502,_xlfn.AGGREGATE(15,6,(COLUMN($P502:$W502)-COLUMN($P502)+1)/($P502:$W502&lt;&gt;""),COLUMNS($Y502:Z502))),"")</f>
        <v/>
      </c>
      <c r="AA502" s="63" t="str">
        <f>IFERROR(INDEX($P502:$W502,_xlfn.AGGREGATE(15,6,(COLUMN($P502:$W502)-COLUMN($P502)+1)/($P502:$W502&lt;&gt;""),COLUMNS($Y502:AA502))),"")</f>
        <v/>
      </c>
      <c r="AB502" s="63" t="str">
        <f>IFERROR(INDEX($P502:$W502,_xlfn.AGGREGATE(15,6,(COLUMN($P502:$W502)-COLUMN($P502)+1)/($P502:$W502&lt;&gt;""),COLUMNS($Y502:AB502))),"")</f>
        <v/>
      </c>
      <c r="AC502" s="86" t="s">
        <v>37</v>
      </c>
      <c r="AD502" s="67">
        <f>IFERROR(IF(LEFT(AE502,4)*1&lt;2022,VLOOKUP(AC502,CRFs!$C$3:$D$10,2,FALSE),IF(LEFT(AE502,4)*1&gt;=2022,VLOOKUP(AC502,CRFs!$C$3:$J$10,2+MATCH(AE502,CRFs!$E$2:$J$2,0),FALSE))),0)</f>
        <v>0</v>
      </c>
      <c r="AE502" s="66" t="str">
        <f t="shared" si="99"/>
        <v/>
      </c>
      <c r="AF502" s="66" t="str">
        <f t="shared" si="100"/>
        <v/>
      </c>
      <c r="AG502" s="68">
        <f t="shared" si="101"/>
        <v>0</v>
      </c>
      <c r="AH502" s="119" t="str">
        <f t="shared" si="102"/>
        <v/>
      </c>
      <c r="AI502" s="74"/>
    </row>
    <row r="503" spans="2:35" ht="16.2" hidden="1" customHeight="1" x14ac:dyDescent="0.25">
      <c r="B503" s="85" t="s">
        <v>579</v>
      </c>
      <c r="C503" s="87"/>
      <c r="D503" s="88"/>
      <c r="E503" s="87"/>
      <c r="F503" s="86" t="s">
        <v>37</v>
      </c>
      <c r="G503" s="86" t="s">
        <v>37</v>
      </c>
      <c r="H503" s="86" t="s">
        <v>37</v>
      </c>
      <c r="I503" s="66" t="str">
        <f t="shared" ref="I503:I510" si="103">IF(C503&lt;&gt;"",IF(MONTH(C503)&lt;6,CONCATENATE(YEAR(C503),"/",YEAR(C503)+1),IF(MONTH(C503)&gt;=6,CONCATENATE(YEAR(C503)+1,"/",YEAR(C503)+2))),"")</f>
        <v/>
      </c>
      <c r="J503" s="66" t="str">
        <f t="shared" ref="J503:J510" si="104">IFERROR(IF(AND(I503&lt;&gt;"",$C$6&lt;&gt;"",$C$6&lt;=DATE(LEFT(I503,4)*1,6,1)),MAX(ROUNDDOWN(YEARFRAC($C$6,DATE(LEFT(I503,4)*1,6,1),1),0),0),""),"")</f>
        <v/>
      </c>
      <c r="K503" s="66" t="str">
        <f t="shared" ref="K503:K510" si="105">IF(C503&lt;&gt;"",IF(MONTH(C503)&gt;=6,CONCATENATE(YEAR(C503),"/",YEAR(C503)+1),IF(MONTH(C503)&lt;6,CONCATENATE(YEAR(C503)-1,"/",YEAR(C503)))),"")</f>
        <v/>
      </c>
      <c r="L503" s="66" t="str">
        <f t="shared" ref="L503:L510" si="106">IFERROR(IF(AND(K503&lt;&gt;"",$C$6&lt;&gt;"",$C$6&lt;=DATE(LEFT(K503,4)*1,6,1)),MAX(ROUNDDOWN(YEARFRAC($C$6,DATE(LEFT(K503,4)*1,6,1),1),0),0),""),"")</f>
        <v/>
      </c>
      <c r="M503" s="66" t="str">
        <f t="shared" ref="M503:M510" si="107">IFERROR(IF(AND(E503&lt;&gt;"",$C$6&lt;&gt;"",$C$6&lt;=E503),MAX(ROUNDDOWN(YEARFRAC($C$6,E503,1),0),0),""),"")</f>
        <v/>
      </c>
      <c r="N503" s="66" t="str">
        <f t="shared" ref="N503:N510" si="108">IF(OR(F503="",F503="Select One",G503="",G503="Select One",L503="",D503="",$C$7="",H503="",H503="Select One",M503=""),"Insufficient Information",IF(OR(AND(F503="Yes",OR(G503="Coal",G503="Gas",G503="Oil"),L503&lt;&gt;"",L503&gt;=15,D503/$C$7/1000&gt;=200),AND(F503="Yes",G503="Coal",H503&lt;&gt;"RTO",H503&lt;&gt;"Select One",M503&lt;&gt;"",M503&gt;=50)),"Yes","No"))</f>
        <v>Insufficient Information</v>
      </c>
      <c r="O503" s="66" t="str">
        <f t="shared" ref="O503:O510" si="109">IF(OR(G503="",G503="Select One",M503=""),"Insufficient Information",IF(AND(OR(G503="Gas",G503="Oil"),M503&lt;&gt;"",M503&gt;=40),"Yes","No"))</f>
        <v>Insufficient Information</v>
      </c>
      <c r="P503" s="63" t="str">
        <f>IF(AND(J503&lt;&gt;"",J503&lt;=10),CRFs!$C$3,"")</f>
        <v/>
      </c>
      <c r="Q503" s="63" t="str">
        <f>IF(AND(J503&lt;&gt;"",J503&gt;=6,J503&lt;=15),CRFs!$C$4,"")</f>
        <v/>
      </c>
      <c r="R503" s="63" t="str">
        <f>IF(AND(J503&lt;&gt;"",J503&gt;=11,J503&lt;=20),CRFs!$C$5,"")</f>
        <v/>
      </c>
      <c r="S503" s="63" t="str">
        <f>IF(AND(J503&lt;&gt;"",J503&gt;=16,J503&lt;=25),CRFs!$C$6,"")</f>
        <v/>
      </c>
      <c r="T503" s="63" t="str">
        <f>IF(AND(J503&lt;&gt;"",J503&gt;=21),CRFs!$C$7,"")</f>
        <v/>
      </c>
      <c r="U503" s="63" t="str">
        <f>IF(AND(J503&lt;&gt;"",J503&gt;25),CRFs!$C$8,"")</f>
        <v/>
      </c>
      <c r="V503" s="63" t="str">
        <f>IF($N503="Yes",CRFs!$C$9,"")</f>
        <v/>
      </c>
      <c r="W503" s="63" t="str">
        <f>IF($O503="Yes",CRFs!$C$10,"")</f>
        <v/>
      </c>
      <c r="X503" s="63" t="s">
        <v>37</v>
      </c>
      <c r="Y503" s="63" t="str">
        <f>IFERROR(INDEX($P503:$W503,_xlfn.AGGREGATE(15,6,(COLUMN($P503:$W503)-COLUMN($P503)+1)/($P503:$W503&lt;&gt;""),COLUMNS($Y503:Y503))),"")</f>
        <v/>
      </c>
      <c r="Z503" s="63" t="str">
        <f>IFERROR(INDEX($P503:$W503,_xlfn.AGGREGATE(15,6,(COLUMN($P503:$W503)-COLUMN($P503)+1)/($P503:$W503&lt;&gt;""),COLUMNS($Y503:Z503))),"")</f>
        <v/>
      </c>
      <c r="AA503" s="63" t="str">
        <f>IFERROR(INDEX($P503:$W503,_xlfn.AGGREGATE(15,6,(COLUMN($P503:$W503)-COLUMN($P503)+1)/($P503:$W503&lt;&gt;""),COLUMNS($Y503:AA503))),"")</f>
        <v/>
      </c>
      <c r="AB503" s="63" t="str">
        <f>IFERROR(INDEX($P503:$W503,_xlfn.AGGREGATE(15,6,(COLUMN($P503:$W503)-COLUMN($P503)+1)/($P503:$W503&lt;&gt;""),COLUMNS($Y503:AB503))),"")</f>
        <v/>
      </c>
      <c r="AC503" s="86" t="s">
        <v>37</v>
      </c>
      <c r="AD503" s="67">
        <f>IFERROR(IF(LEFT(AE503,4)*1&lt;2022,VLOOKUP(AC503,CRFs!$C$3:$D$10,2,FALSE),IF(LEFT(AE503,4)*1&gt;=2022,VLOOKUP(AC503,CRFs!$C$3:$J$10,2+MATCH(AE503,CRFs!$E$2:$J$2,0),FALSE))),0)</f>
        <v>0</v>
      </c>
      <c r="AE503" s="66" t="str">
        <f t="shared" ref="AE503:AE510" si="110">IF(OR(AC503="Select One",AC503="",C503=""),"",IF(OR(AND(AC503&lt;&gt;4,MONTH(C503)&lt;6),AND(AC503=4,MONTH(C503)&gt;=6)),CONCATENATE(YEAR(C503),"/",YEAR(C503)+1),IF(AND(AC503&lt;&gt;4,MONTH(C503)&gt;=6),CONCATENATE(YEAR(C503)+1,"/",YEAR(C503)+2),IF(AND(AC503=4,MONTH(C503)&lt;6),CONCATENATE(YEAR(C503)-1,"/",YEAR(C503))))))</f>
        <v/>
      </c>
      <c r="AF503" s="66" t="str">
        <f t="shared" ref="AF503:AF510" si="111">IF(AE503&lt;&gt;"",CONCATENATE(LEFT(AE503,4)+AC503-1,"/",CONCATENATE(LEFT(AE503,4)+AC503)),"")</f>
        <v/>
      </c>
      <c r="AG503" s="68">
        <f t="shared" ref="AG503:AG510" si="112">IF(AND(LEFT($C$3,4)&gt;=LEFT(AE503,4),LEFT($C$3,4)&lt;=LEFT(AF503,4)),D503,0)</f>
        <v>0</v>
      </c>
      <c r="AH503" s="119" t="str">
        <f t="shared" ref="AH503:AH510" si="113">IF(AND(ISERROR(MATCH(AC503,Y503:AB503,0)),AC503&lt;&gt;"Select One"),"Check Remaining Life of Plant","")</f>
        <v/>
      </c>
      <c r="AI503" s="74"/>
    </row>
    <row r="504" spans="2:35" ht="16.2" hidden="1" customHeight="1" x14ac:dyDescent="0.25">
      <c r="B504" s="85" t="s">
        <v>580</v>
      </c>
      <c r="C504" s="87"/>
      <c r="D504" s="88"/>
      <c r="E504" s="87"/>
      <c r="F504" s="86" t="s">
        <v>37</v>
      </c>
      <c r="G504" s="86" t="s">
        <v>37</v>
      </c>
      <c r="H504" s="86" t="s">
        <v>37</v>
      </c>
      <c r="I504" s="66" t="str">
        <f t="shared" si="103"/>
        <v/>
      </c>
      <c r="J504" s="66" t="str">
        <f t="shared" si="104"/>
        <v/>
      </c>
      <c r="K504" s="66" t="str">
        <f t="shared" si="105"/>
        <v/>
      </c>
      <c r="L504" s="66" t="str">
        <f t="shared" si="106"/>
        <v/>
      </c>
      <c r="M504" s="66" t="str">
        <f t="shared" si="107"/>
        <v/>
      </c>
      <c r="N504" s="66" t="str">
        <f t="shared" si="108"/>
        <v>Insufficient Information</v>
      </c>
      <c r="O504" s="66" t="str">
        <f t="shared" si="109"/>
        <v>Insufficient Information</v>
      </c>
      <c r="P504" s="63" t="str">
        <f>IF(AND(J504&lt;&gt;"",J504&lt;=10),CRFs!$C$3,"")</f>
        <v/>
      </c>
      <c r="Q504" s="63" t="str">
        <f>IF(AND(J504&lt;&gt;"",J504&gt;=6,J504&lt;=15),CRFs!$C$4,"")</f>
        <v/>
      </c>
      <c r="R504" s="63" t="str">
        <f>IF(AND(J504&lt;&gt;"",J504&gt;=11,J504&lt;=20),CRFs!$C$5,"")</f>
        <v/>
      </c>
      <c r="S504" s="63" t="str">
        <f>IF(AND(J504&lt;&gt;"",J504&gt;=16,J504&lt;=25),CRFs!$C$6,"")</f>
        <v/>
      </c>
      <c r="T504" s="63" t="str">
        <f>IF(AND(J504&lt;&gt;"",J504&gt;=21),CRFs!$C$7,"")</f>
        <v/>
      </c>
      <c r="U504" s="63" t="str">
        <f>IF(AND(J504&lt;&gt;"",J504&gt;25),CRFs!$C$8,"")</f>
        <v/>
      </c>
      <c r="V504" s="63" t="str">
        <f>IF($N504="Yes",CRFs!$C$9,"")</f>
        <v/>
      </c>
      <c r="W504" s="63" t="str">
        <f>IF($O504="Yes",CRFs!$C$10,"")</f>
        <v/>
      </c>
      <c r="X504" s="63" t="s">
        <v>37</v>
      </c>
      <c r="Y504" s="63" t="str">
        <f>IFERROR(INDEX($P504:$W504,_xlfn.AGGREGATE(15,6,(COLUMN($P504:$W504)-COLUMN($P504)+1)/($P504:$W504&lt;&gt;""),COLUMNS($Y504:Y504))),"")</f>
        <v/>
      </c>
      <c r="Z504" s="63" t="str">
        <f>IFERROR(INDEX($P504:$W504,_xlfn.AGGREGATE(15,6,(COLUMN($P504:$W504)-COLUMN($P504)+1)/($P504:$W504&lt;&gt;""),COLUMNS($Y504:Z504))),"")</f>
        <v/>
      </c>
      <c r="AA504" s="63" t="str">
        <f>IFERROR(INDEX($P504:$W504,_xlfn.AGGREGATE(15,6,(COLUMN($P504:$W504)-COLUMN($P504)+1)/($P504:$W504&lt;&gt;""),COLUMNS($Y504:AA504))),"")</f>
        <v/>
      </c>
      <c r="AB504" s="63" t="str">
        <f>IFERROR(INDEX($P504:$W504,_xlfn.AGGREGATE(15,6,(COLUMN($P504:$W504)-COLUMN($P504)+1)/($P504:$W504&lt;&gt;""),COLUMNS($Y504:AB504))),"")</f>
        <v/>
      </c>
      <c r="AC504" s="86" t="s">
        <v>37</v>
      </c>
      <c r="AD504" s="67">
        <f>IFERROR(IF(LEFT(AE504,4)*1&lt;2022,VLOOKUP(AC504,CRFs!$C$3:$D$10,2,FALSE),IF(LEFT(AE504,4)*1&gt;=2022,VLOOKUP(AC504,CRFs!$C$3:$J$10,2+MATCH(AE504,CRFs!$E$2:$J$2,0),FALSE))),0)</f>
        <v>0</v>
      </c>
      <c r="AE504" s="66" t="str">
        <f t="shared" si="110"/>
        <v/>
      </c>
      <c r="AF504" s="66" t="str">
        <f t="shared" si="111"/>
        <v/>
      </c>
      <c r="AG504" s="68">
        <f t="shared" si="112"/>
        <v>0</v>
      </c>
      <c r="AH504" s="119" t="str">
        <f t="shared" si="113"/>
        <v/>
      </c>
      <c r="AI504" s="74"/>
    </row>
    <row r="505" spans="2:35" ht="16.2" hidden="1" customHeight="1" x14ac:dyDescent="0.25">
      <c r="B505" s="85" t="s">
        <v>581</v>
      </c>
      <c r="C505" s="87"/>
      <c r="D505" s="88"/>
      <c r="E505" s="87"/>
      <c r="F505" s="86" t="s">
        <v>37</v>
      </c>
      <c r="G505" s="86" t="s">
        <v>37</v>
      </c>
      <c r="H505" s="86" t="s">
        <v>37</v>
      </c>
      <c r="I505" s="66" t="str">
        <f t="shared" si="103"/>
        <v/>
      </c>
      <c r="J505" s="66" t="str">
        <f t="shared" si="104"/>
        <v/>
      </c>
      <c r="K505" s="66" t="str">
        <f t="shared" si="105"/>
        <v/>
      </c>
      <c r="L505" s="66" t="str">
        <f t="shared" si="106"/>
        <v/>
      </c>
      <c r="M505" s="66" t="str">
        <f t="shared" si="107"/>
        <v/>
      </c>
      <c r="N505" s="66" t="str">
        <f t="shared" si="108"/>
        <v>Insufficient Information</v>
      </c>
      <c r="O505" s="66" t="str">
        <f t="shared" si="109"/>
        <v>Insufficient Information</v>
      </c>
      <c r="P505" s="63" t="str">
        <f>IF(AND(J505&lt;&gt;"",J505&lt;=10),CRFs!$C$3,"")</f>
        <v/>
      </c>
      <c r="Q505" s="63" t="str">
        <f>IF(AND(J505&lt;&gt;"",J505&gt;=6,J505&lt;=15),CRFs!$C$4,"")</f>
        <v/>
      </c>
      <c r="R505" s="63" t="str">
        <f>IF(AND(J505&lt;&gt;"",J505&gt;=11,J505&lt;=20),CRFs!$C$5,"")</f>
        <v/>
      </c>
      <c r="S505" s="63" t="str">
        <f>IF(AND(J505&lt;&gt;"",J505&gt;=16,J505&lt;=25),CRFs!$C$6,"")</f>
        <v/>
      </c>
      <c r="T505" s="63" t="str">
        <f>IF(AND(J505&lt;&gt;"",J505&gt;=21),CRFs!$C$7,"")</f>
        <v/>
      </c>
      <c r="U505" s="63" t="str">
        <f>IF(AND(J505&lt;&gt;"",J505&gt;25),CRFs!$C$8,"")</f>
        <v/>
      </c>
      <c r="V505" s="63" t="str">
        <f>IF($N505="Yes",CRFs!$C$9,"")</f>
        <v/>
      </c>
      <c r="W505" s="63" t="str">
        <f>IF($O505="Yes",CRFs!$C$10,"")</f>
        <v/>
      </c>
      <c r="X505" s="63" t="s">
        <v>37</v>
      </c>
      <c r="Y505" s="63" t="str">
        <f>IFERROR(INDEX($P505:$W505,_xlfn.AGGREGATE(15,6,(COLUMN($P505:$W505)-COLUMN($P505)+1)/($P505:$W505&lt;&gt;""),COLUMNS($Y505:Y505))),"")</f>
        <v/>
      </c>
      <c r="Z505" s="63" t="str">
        <f>IFERROR(INDEX($P505:$W505,_xlfn.AGGREGATE(15,6,(COLUMN($P505:$W505)-COLUMN($P505)+1)/($P505:$W505&lt;&gt;""),COLUMNS($Y505:Z505))),"")</f>
        <v/>
      </c>
      <c r="AA505" s="63" t="str">
        <f>IFERROR(INDEX($P505:$W505,_xlfn.AGGREGATE(15,6,(COLUMN($P505:$W505)-COLUMN($P505)+1)/($P505:$W505&lt;&gt;""),COLUMNS($Y505:AA505))),"")</f>
        <v/>
      </c>
      <c r="AB505" s="63" t="str">
        <f>IFERROR(INDEX($P505:$W505,_xlfn.AGGREGATE(15,6,(COLUMN($P505:$W505)-COLUMN($P505)+1)/($P505:$W505&lt;&gt;""),COLUMNS($Y505:AB505))),"")</f>
        <v/>
      </c>
      <c r="AC505" s="86" t="s">
        <v>37</v>
      </c>
      <c r="AD505" s="67">
        <f>IFERROR(IF(LEFT(AE505,4)*1&lt;2022,VLOOKUP(AC505,CRFs!$C$3:$D$10,2,FALSE),IF(LEFT(AE505,4)*1&gt;=2022,VLOOKUP(AC505,CRFs!$C$3:$J$10,2+MATCH(AE505,CRFs!$E$2:$J$2,0),FALSE))),0)</f>
        <v>0</v>
      </c>
      <c r="AE505" s="66" t="str">
        <f t="shared" si="110"/>
        <v/>
      </c>
      <c r="AF505" s="66" t="str">
        <f t="shared" si="111"/>
        <v/>
      </c>
      <c r="AG505" s="68">
        <f t="shared" si="112"/>
        <v>0</v>
      </c>
      <c r="AH505" s="119" t="str">
        <f t="shared" si="113"/>
        <v/>
      </c>
      <c r="AI505" s="74"/>
    </row>
    <row r="506" spans="2:35" ht="16.2" hidden="1" customHeight="1" x14ac:dyDescent="0.25">
      <c r="B506" s="85" t="s">
        <v>582</v>
      </c>
      <c r="C506" s="87"/>
      <c r="D506" s="88"/>
      <c r="E506" s="87"/>
      <c r="F506" s="86" t="s">
        <v>37</v>
      </c>
      <c r="G506" s="86" t="s">
        <v>37</v>
      </c>
      <c r="H506" s="86" t="s">
        <v>37</v>
      </c>
      <c r="I506" s="66" t="str">
        <f t="shared" si="103"/>
        <v/>
      </c>
      <c r="J506" s="66" t="str">
        <f t="shared" si="104"/>
        <v/>
      </c>
      <c r="K506" s="66" t="str">
        <f t="shared" si="105"/>
        <v/>
      </c>
      <c r="L506" s="66" t="str">
        <f t="shared" si="106"/>
        <v/>
      </c>
      <c r="M506" s="66" t="str">
        <f t="shared" si="107"/>
        <v/>
      </c>
      <c r="N506" s="66" t="str">
        <f t="shared" si="108"/>
        <v>Insufficient Information</v>
      </c>
      <c r="O506" s="66" t="str">
        <f t="shared" si="109"/>
        <v>Insufficient Information</v>
      </c>
      <c r="P506" s="63" t="str">
        <f>IF(AND(J506&lt;&gt;"",J506&lt;=10),CRFs!$C$3,"")</f>
        <v/>
      </c>
      <c r="Q506" s="63" t="str">
        <f>IF(AND(J506&lt;&gt;"",J506&gt;=6,J506&lt;=15),CRFs!$C$4,"")</f>
        <v/>
      </c>
      <c r="R506" s="63" t="str">
        <f>IF(AND(J506&lt;&gt;"",J506&gt;=11,J506&lt;=20),CRFs!$C$5,"")</f>
        <v/>
      </c>
      <c r="S506" s="63" t="str">
        <f>IF(AND(J506&lt;&gt;"",J506&gt;=16,J506&lt;=25),CRFs!$C$6,"")</f>
        <v/>
      </c>
      <c r="T506" s="63" t="str">
        <f>IF(AND(J506&lt;&gt;"",J506&gt;=21),CRFs!$C$7,"")</f>
        <v/>
      </c>
      <c r="U506" s="63" t="str">
        <f>IF(AND(J506&lt;&gt;"",J506&gt;25),CRFs!$C$8,"")</f>
        <v/>
      </c>
      <c r="V506" s="63" t="str">
        <f>IF($N506="Yes",CRFs!$C$9,"")</f>
        <v/>
      </c>
      <c r="W506" s="63" t="str">
        <f>IF($O506="Yes",CRFs!$C$10,"")</f>
        <v/>
      </c>
      <c r="X506" s="63" t="s">
        <v>37</v>
      </c>
      <c r="Y506" s="63" t="str">
        <f>IFERROR(INDEX($P506:$W506,_xlfn.AGGREGATE(15,6,(COLUMN($P506:$W506)-COLUMN($P506)+1)/($P506:$W506&lt;&gt;""),COLUMNS($Y506:Y506))),"")</f>
        <v/>
      </c>
      <c r="Z506" s="63" t="str">
        <f>IFERROR(INDEX($P506:$W506,_xlfn.AGGREGATE(15,6,(COLUMN($P506:$W506)-COLUMN($P506)+1)/($P506:$W506&lt;&gt;""),COLUMNS($Y506:Z506))),"")</f>
        <v/>
      </c>
      <c r="AA506" s="63" t="str">
        <f>IFERROR(INDEX($P506:$W506,_xlfn.AGGREGATE(15,6,(COLUMN($P506:$W506)-COLUMN($P506)+1)/($P506:$W506&lt;&gt;""),COLUMNS($Y506:AA506))),"")</f>
        <v/>
      </c>
      <c r="AB506" s="63" t="str">
        <f>IFERROR(INDEX($P506:$W506,_xlfn.AGGREGATE(15,6,(COLUMN($P506:$W506)-COLUMN($P506)+1)/($P506:$W506&lt;&gt;""),COLUMNS($Y506:AB506))),"")</f>
        <v/>
      </c>
      <c r="AC506" s="86" t="s">
        <v>37</v>
      </c>
      <c r="AD506" s="67">
        <f>IFERROR(IF(LEFT(AE506,4)*1&lt;2022,VLOOKUP(AC506,CRFs!$C$3:$D$10,2,FALSE),IF(LEFT(AE506,4)*1&gt;=2022,VLOOKUP(AC506,CRFs!$C$3:$J$10,2+MATCH(AE506,CRFs!$E$2:$J$2,0),FALSE))),0)</f>
        <v>0</v>
      </c>
      <c r="AE506" s="66" t="str">
        <f t="shared" si="110"/>
        <v/>
      </c>
      <c r="AF506" s="66" t="str">
        <f t="shared" si="111"/>
        <v/>
      </c>
      <c r="AG506" s="68">
        <f t="shared" si="112"/>
        <v>0</v>
      </c>
      <c r="AH506" s="119" t="str">
        <f t="shared" si="113"/>
        <v/>
      </c>
      <c r="AI506" s="74"/>
    </row>
    <row r="507" spans="2:35" ht="16.2" hidden="1" customHeight="1" x14ac:dyDescent="0.25">
      <c r="B507" s="85" t="s">
        <v>583</v>
      </c>
      <c r="C507" s="87"/>
      <c r="D507" s="88"/>
      <c r="E507" s="87"/>
      <c r="F507" s="86" t="s">
        <v>37</v>
      </c>
      <c r="G507" s="86" t="s">
        <v>37</v>
      </c>
      <c r="H507" s="86" t="s">
        <v>37</v>
      </c>
      <c r="I507" s="66" t="str">
        <f t="shared" si="103"/>
        <v/>
      </c>
      <c r="J507" s="66" t="str">
        <f t="shared" si="104"/>
        <v/>
      </c>
      <c r="K507" s="66" t="str">
        <f t="shared" si="105"/>
        <v/>
      </c>
      <c r="L507" s="66" t="str">
        <f t="shared" si="106"/>
        <v/>
      </c>
      <c r="M507" s="66" t="str">
        <f t="shared" si="107"/>
        <v/>
      </c>
      <c r="N507" s="66" t="str">
        <f t="shared" si="108"/>
        <v>Insufficient Information</v>
      </c>
      <c r="O507" s="66" t="str">
        <f t="shared" si="109"/>
        <v>Insufficient Information</v>
      </c>
      <c r="P507" s="63" t="str">
        <f>IF(AND(J507&lt;&gt;"",J507&lt;=10),CRFs!$C$3,"")</f>
        <v/>
      </c>
      <c r="Q507" s="63" t="str">
        <f>IF(AND(J507&lt;&gt;"",J507&gt;=6,J507&lt;=15),CRFs!$C$4,"")</f>
        <v/>
      </c>
      <c r="R507" s="63" t="str">
        <f>IF(AND(J507&lt;&gt;"",J507&gt;=11,J507&lt;=20),CRFs!$C$5,"")</f>
        <v/>
      </c>
      <c r="S507" s="63" t="str">
        <f>IF(AND(J507&lt;&gt;"",J507&gt;=16,J507&lt;=25),CRFs!$C$6,"")</f>
        <v/>
      </c>
      <c r="T507" s="63" t="str">
        <f>IF(AND(J507&lt;&gt;"",J507&gt;=21),CRFs!$C$7,"")</f>
        <v/>
      </c>
      <c r="U507" s="63" t="str">
        <f>IF(AND(J507&lt;&gt;"",J507&gt;25),CRFs!$C$8,"")</f>
        <v/>
      </c>
      <c r="V507" s="63" t="str">
        <f>IF($N507="Yes",CRFs!$C$9,"")</f>
        <v/>
      </c>
      <c r="W507" s="63" t="str">
        <f>IF($O507="Yes",CRFs!$C$10,"")</f>
        <v/>
      </c>
      <c r="X507" s="63" t="s">
        <v>37</v>
      </c>
      <c r="Y507" s="63" t="str">
        <f>IFERROR(INDEX($P507:$W507,_xlfn.AGGREGATE(15,6,(COLUMN($P507:$W507)-COLUMN($P507)+1)/($P507:$W507&lt;&gt;""),COLUMNS($Y507:Y507))),"")</f>
        <v/>
      </c>
      <c r="Z507" s="63" t="str">
        <f>IFERROR(INDEX($P507:$W507,_xlfn.AGGREGATE(15,6,(COLUMN($P507:$W507)-COLUMN($P507)+1)/($P507:$W507&lt;&gt;""),COLUMNS($Y507:Z507))),"")</f>
        <v/>
      </c>
      <c r="AA507" s="63" t="str">
        <f>IFERROR(INDEX($P507:$W507,_xlfn.AGGREGATE(15,6,(COLUMN($P507:$W507)-COLUMN($P507)+1)/($P507:$W507&lt;&gt;""),COLUMNS($Y507:AA507))),"")</f>
        <v/>
      </c>
      <c r="AB507" s="63" t="str">
        <f>IFERROR(INDEX($P507:$W507,_xlfn.AGGREGATE(15,6,(COLUMN($P507:$W507)-COLUMN($P507)+1)/($P507:$W507&lt;&gt;""),COLUMNS($Y507:AB507))),"")</f>
        <v/>
      </c>
      <c r="AC507" s="86" t="s">
        <v>37</v>
      </c>
      <c r="AD507" s="67">
        <f>IFERROR(IF(LEFT(AE507,4)*1&lt;2022,VLOOKUP(AC507,CRFs!$C$3:$D$10,2,FALSE),IF(LEFT(AE507,4)*1&gt;=2022,VLOOKUP(AC507,CRFs!$C$3:$J$10,2+MATCH(AE507,CRFs!$E$2:$J$2,0),FALSE))),0)</f>
        <v>0</v>
      </c>
      <c r="AE507" s="66" t="str">
        <f t="shared" si="110"/>
        <v/>
      </c>
      <c r="AF507" s="66" t="str">
        <f t="shared" si="111"/>
        <v/>
      </c>
      <c r="AG507" s="68">
        <f t="shared" si="112"/>
        <v>0</v>
      </c>
      <c r="AH507" s="119" t="str">
        <f t="shared" si="113"/>
        <v/>
      </c>
      <c r="AI507" s="74"/>
    </row>
    <row r="508" spans="2:35" ht="16.2" hidden="1" customHeight="1" x14ac:dyDescent="0.25">
      <c r="B508" s="85" t="s">
        <v>584</v>
      </c>
      <c r="C508" s="87"/>
      <c r="D508" s="88"/>
      <c r="E508" s="87"/>
      <c r="F508" s="86" t="s">
        <v>37</v>
      </c>
      <c r="G508" s="86" t="s">
        <v>37</v>
      </c>
      <c r="H508" s="86" t="s">
        <v>37</v>
      </c>
      <c r="I508" s="66" t="str">
        <f t="shared" si="103"/>
        <v/>
      </c>
      <c r="J508" s="66" t="str">
        <f t="shared" si="104"/>
        <v/>
      </c>
      <c r="K508" s="66" t="str">
        <f t="shared" si="105"/>
        <v/>
      </c>
      <c r="L508" s="66" t="str">
        <f t="shared" si="106"/>
        <v/>
      </c>
      <c r="M508" s="66" t="str">
        <f t="shared" si="107"/>
        <v/>
      </c>
      <c r="N508" s="66" t="str">
        <f t="shared" si="108"/>
        <v>Insufficient Information</v>
      </c>
      <c r="O508" s="66" t="str">
        <f t="shared" si="109"/>
        <v>Insufficient Information</v>
      </c>
      <c r="P508" s="63" t="str">
        <f>IF(AND(J508&lt;&gt;"",J508&lt;=10),CRFs!$C$3,"")</f>
        <v/>
      </c>
      <c r="Q508" s="63" t="str">
        <f>IF(AND(J508&lt;&gt;"",J508&gt;=6,J508&lt;=15),CRFs!$C$4,"")</f>
        <v/>
      </c>
      <c r="R508" s="63" t="str">
        <f>IF(AND(J508&lt;&gt;"",J508&gt;=11,J508&lt;=20),CRFs!$C$5,"")</f>
        <v/>
      </c>
      <c r="S508" s="63" t="str">
        <f>IF(AND(J508&lt;&gt;"",J508&gt;=16,J508&lt;=25),CRFs!$C$6,"")</f>
        <v/>
      </c>
      <c r="T508" s="63" t="str">
        <f>IF(AND(J508&lt;&gt;"",J508&gt;=21),CRFs!$C$7,"")</f>
        <v/>
      </c>
      <c r="U508" s="63" t="str">
        <f>IF(AND(J508&lt;&gt;"",J508&gt;25),CRFs!$C$8,"")</f>
        <v/>
      </c>
      <c r="V508" s="63" t="str">
        <f>IF($N508="Yes",CRFs!$C$9,"")</f>
        <v/>
      </c>
      <c r="W508" s="63" t="str">
        <f>IF($O508="Yes",CRFs!$C$10,"")</f>
        <v/>
      </c>
      <c r="X508" s="63" t="s">
        <v>37</v>
      </c>
      <c r="Y508" s="63" t="str">
        <f>IFERROR(INDEX($P508:$W508,_xlfn.AGGREGATE(15,6,(COLUMN($P508:$W508)-COLUMN($P508)+1)/($P508:$W508&lt;&gt;""),COLUMNS($Y508:Y508))),"")</f>
        <v/>
      </c>
      <c r="Z508" s="63" t="str">
        <f>IFERROR(INDEX($P508:$W508,_xlfn.AGGREGATE(15,6,(COLUMN($P508:$W508)-COLUMN($P508)+1)/($P508:$W508&lt;&gt;""),COLUMNS($Y508:Z508))),"")</f>
        <v/>
      </c>
      <c r="AA508" s="63" t="str">
        <f>IFERROR(INDEX($P508:$W508,_xlfn.AGGREGATE(15,6,(COLUMN($P508:$W508)-COLUMN($P508)+1)/($P508:$W508&lt;&gt;""),COLUMNS($Y508:AA508))),"")</f>
        <v/>
      </c>
      <c r="AB508" s="63" t="str">
        <f>IFERROR(INDEX($P508:$W508,_xlfn.AGGREGATE(15,6,(COLUMN($P508:$W508)-COLUMN($P508)+1)/($P508:$W508&lt;&gt;""),COLUMNS($Y508:AB508))),"")</f>
        <v/>
      </c>
      <c r="AC508" s="86" t="s">
        <v>37</v>
      </c>
      <c r="AD508" s="67">
        <f>IFERROR(IF(LEFT(AE508,4)*1&lt;2022,VLOOKUP(AC508,CRFs!$C$3:$D$10,2,FALSE),IF(LEFT(AE508,4)*1&gt;=2022,VLOOKUP(AC508,CRFs!$C$3:$J$10,2+MATCH(AE508,CRFs!$E$2:$J$2,0),FALSE))),0)</f>
        <v>0</v>
      </c>
      <c r="AE508" s="66" t="str">
        <f t="shared" si="110"/>
        <v/>
      </c>
      <c r="AF508" s="66" t="str">
        <f t="shared" si="111"/>
        <v/>
      </c>
      <c r="AG508" s="68">
        <f t="shared" si="112"/>
        <v>0</v>
      </c>
      <c r="AH508" s="119" t="str">
        <f t="shared" si="113"/>
        <v/>
      </c>
      <c r="AI508" s="74"/>
    </row>
    <row r="509" spans="2:35" ht="16.2" hidden="1" customHeight="1" x14ac:dyDescent="0.25">
      <c r="B509" s="85" t="s">
        <v>585</v>
      </c>
      <c r="C509" s="87"/>
      <c r="D509" s="88"/>
      <c r="E509" s="87"/>
      <c r="F509" s="86" t="s">
        <v>37</v>
      </c>
      <c r="G509" s="86" t="s">
        <v>37</v>
      </c>
      <c r="H509" s="86" t="s">
        <v>37</v>
      </c>
      <c r="I509" s="66" t="str">
        <f t="shared" si="103"/>
        <v/>
      </c>
      <c r="J509" s="66" t="str">
        <f t="shared" si="104"/>
        <v/>
      </c>
      <c r="K509" s="66" t="str">
        <f t="shared" si="105"/>
        <v/>
      </c>
      <c r="L509" s="66" t="str">
        <f t="shared" si="106"/>
        <v/>
      </c>
      <c r="M509" s="66" t="str">
        <f t="shared" si="107"/>
        <v/>
      </c>
      <c r="N509" s="66" t="str">
        <f t="shared" si="108"/>
        <v>Insufficient Information</v>
      </c>
      <c r="O509" s="66" t="str">
        <f t="shared" si="109"/>
        <v>Insufficient Information</v>
      </c>
      <c r="P509" s="63" t="str">
        <f>IF(AND(J509&lt;&gt;"",J509&lt;=10),CRFs!$C$3,"")</f>
        <v/>
      </c>
      <c r="Q509" s="63" t="str">
        <f>IF(AND(J509&lt;&gt;"",J509&gt;=6,J509&lt;=15),CRFs!$C$4,"")</f>
        <v/>
      </c>
      <c r="R509" s="63" t="str">
        <f>IF(AND(J509&lt;&gt;"",J509&gt;=11,J509&lt;=20),CRFs!$C$5,"")</f>
        <v/>
      </c>
      <c r="S509" s="63" t="str">
        <f>IF(AND(J509&lt;&gt;"",J509&gt;=16,J509&lt;=25),CRFs!$C$6,"")</f>
        <v/>
      </c>
      <c r="T509" s="63" t="str">
        <f>IF(AND(J509&lt;&gt;"",J509&gt;=21),CRFs!$C$7,"")</f>
        <v/>
      </c>
      <c r="U509" s="63" t="str">
        <f>IF(AND(J509&lt;&gt;"",J509&gt;25),CRFs!$C$8,"")</f>
        <v/>
      </c>
      <c r="V509" s="63" t="str">
        <f>IF($N509="Yes",CRFs!$C$9,"")</f>
        <v/>
      </c>
      <c r="W509" s="63" t="str">
        <f>IF($O509="Yes",CRFs!$C$10,"")</f>
        <v/>
      </c>
      <c r="X509" s="63" t="s">
        <v>37</v>
      </c>
      <c r="Y509" s="63" t="str">
        <f>IFERROR(INDEX($P509:$W509,_xlfn.AGGREGATE(15,6,(COLUMN($P509:$W509)-COLUMN($P509)+1)/($P509:$W509&lt;&gt;""),COLUMNS($Y509:Y509))),"")</f>
        <v/>
      </c>
      <c r="Z509" s="63" t="str">
        <f>IFERROR(INDEX($P509:$W509,_xlfn.AGGREGATE(15,6,(COLUMN($P509:$W509)-COLUMN($P509)+1)/($P509:$W509&lt;&gt;""),COLUMNS($Y509:Z509))),"")</f>
        <v/>
      </c>
      <c r="AA509" s="63" t="str">
        <f>IFERROR(INDEX($P509:$W509,_xlfn.AGGREGATE(15,6,(COLUMN($P509:$W509)-COLUMN($P509)+1)/($P509:$W509&lt;&gt;""),COLUMNS($Y509:AA509))),"")</f>
        <v/>
      </c>
      <c r="AB509" s="63" t="str">
        <f>IFERROR(INDEX($P509:$W509,_xlfn.AGGREGATE(15,6,(COLUMN($P509:$W509)-COLUMN($P509)+1)/($P509:$W509&lt;&gt;""),COLUMNS($Y509:AB509))),"")</f>
        <v/>
      </c>
      <c r="AC509" s="86" t="s">
        <v>37</v>
      </c>
      <c r="AD509" s="67">
        <f>IFERROR(IF(LEFT(AE509,4)*1&lt;2022,VLOOKUP(AC509,CRFs!$C$3:$D$10,2,FALSE),IF(LEFT(AE509,4)*1&gt;=2022,VLOOKUP(AC509,CRFs!$C$3:$J$10,2+MATCH(AE509,CRFs!$E$2:$J$2,0),FALSE))),0)</f>
        <v>0</v>
      </c>
      <c r="AE509" s="66" t="str">
        <f t="shared" si="110"/>
        <v/>
      </c>
      <c r="AF509" s="66" t="str">
        <f t="shared" si="111"/>
        <v/>
      </c>
      <c r="AG509" s="68">
        <f t="shared" si="112"/>
        <v>0</v>
      </c>
      <c r="AH509" s="119" t="str">
        <f t="shared" si="113"/>
        <v/>
      </c>
      <c r="AI509" s="74"/>
    </row>
    <row r="510" spans="2:35" ht="16.2" hidden="1" customHeight="1" thickBot="1" x14ac:dyDescent="0.3">
      <c r="B510" s="89" t="s">
        <v>586</v>
      </c>
      <c r="C510" s="91"/>
      <c r="D510" s="92"/>
      <c r="E510" s="91"/>
      <c r="F510" s="90" t="s">
        <v>37</v>
      </c>
      <c r="G510" s="90" t="s">
        <v>37</v>
      </c>
      <c r="H510" s="90" t="s">
        <v>37</v>
      </c>
      <c r="I510" s="69" t="str">
        <f t="shared" si="103"/>
        <v/>
      </c>
      <c r="J510" s="69" t="str">
        <f t="shared" si="104"/>
        <v/>
      </c>
      <c r="K510" s="69" t="str">
        <f t="shared" si="105"/>
        <v/>
      </c>
      <c r="L510" s="69" t="str">
        <f t="shared" si="106"/>
        <v/>
      </c>
      <c r="M510" s="69" t="str">
        <f t="shared" si="107"/>
        <v/>
      </c>
      <c r="N510" s="69" t="str">
        <f t="shared" si="108"/>
        <v>Insufficient Information</v>
      </c>
      <c r="O510" s="69" t="str">
        <f t="shared" si="109"/>
        <v>Insufficient Information</v>
      </c>
      <c r="P510" s="70" t="str">
        <f>IF(AND(J510&lt;&gt;"",J510&lt;=10),CRFs!$C$3,"")</f>
        <v/>
      </c>
      <c r="Q510" s="70" t="str">
        <f>IF(AND(J510&lt;&gt;"",J510&gt;=6,J510&lt;=15),CRFs!$C$4,"")</f>
        <v/>
      </c>
      <c r="R510" s="70" t="str">
        <f>IF(AND(J510&lt;&gt;"",J510&gt;=11,J510&lt;=20),CRFs!$C$5,"")</f>
        <v/>
      </c>
      <c r="S510" s="70" t="str">
        <f>IF(AND(J510&lt;&gt;"",J510&gt;=16,J510&lt;=25),CRFs!$C$6,"")</f>
        <v/>
      </c>
      <c r="T510" s="70" t="str">
        <f>IF(AND(J510&lt;&gt;"",J510&gt;=21),CRFs!$C$7,"")</f>
        <v/>
      </c>
      <c r="U510" s="70" t="str">
        <f>IF(AND(J510&lt;&gt;"",J510&gt;25),CRFs!$C$8,"")</f>
        <v/>
      </c>
      <c r="V510" s="70" t="str">
        <f>IF($N510="Yes",CRFs!$C$9,"")</f>
        <v/>
      </c>
      <c r="W510" s="70" t="str">
        <f>IF($O510="Yes",CRFs!$C$10,"")</f>
        <v/>
      </c>
      <c r="X510" s="70" t="s">
        <v>37</v>
      </c>
      <c r="Y510" s="70" t="str">
        <f>IFERROR(INDEX($P510:$W510,_xlfn.AGGREGATE(15,6,(COLUMN($P510:$W510)-COLUMN($P510)+1)/($P510:$W510&lt;&gt;""),COLUMNS($Y510:Y510))),"")</f>
        <v/>
      </c>
      <c r="Z510" s="70" t="str">
        <f>IFERROR(INDEX($P510:$W510,_xlfn.AGGREGATE(15,6,(COLUMN($P510:$W510)-COLUMN($P510)+1)/($P510:$W510&lt;&gt;""),COLUMNS($Y510:Z510))),"")</f>
        <v/>
      </c>
      <c r="AA510" s="70" t="str">
        <f>IFERROR(INDEX($P510:$W510,_xlfn.AGGREGATE(15,6,(COLUMN($P510:$W510)-COLUMN($P510)+1)/($P510:$W510&lt;&gt;""),COLUMNS($Y510:AA510))),"")</f>
        <v/>
      </c>
      <c r="AB510" s="70" t="str">
        <f>IFERROR(INDEX($P510:$W510,_xlfn.AGGREGATE(15,6,(COLUMN($P510:$W510)-COLUMN($P510)+1)/($P510:$W510&lt;&gt;""),COLUMNS($Y510:AB510))),"")</f>
        <v/>
      </c>
      <c r="AC510" s="90" t="s">
        <v>37</v>
      </c>
      <c r="AD510" s="71">
        <f>IFERROR(IF(LEFT(AE510,4)*1&lt;2022,VLOOKUP(AC510,CRFs!$C$3:$D$10,2,FALSE),IF(LEFT(AE510,4)*1&gt;=2022,VLOOKUP(AC510,CRFs!$C$3:$J$10,2+MATCH(AE510,CRFs!$E$2:$J$2,0),FALSE))),0)</f>
        <v>0</v>
      </c>
      <c r="AE510" s="69" t="str">
        <f t="shared" si="110"/>
        <v/>
      </c>
      <c r="AF510" s="69" t="str">
        <f t="shared" si="111"/>
        <v/>
      </c>
      <c r="AG510" s="72">
        <f t="shared" si="112"/>
        <v>0</v>
      </c>
      <c r="AH510" s="120" t="str">
        <f t="shared" si="113"/>
        <v/>
      </c>
      <c r="AI510" s="74"/>
    </row>
    <row r="511" spans="2:35" ht="16.2" customHeight="1" thickBot="1" x14ac:dyDescent="0.3">
      <c r="B511" s="125"/>
      <c r="C511" s="125"/>
      <c r="D511" s="125"/>
      <c r="E511" s="125"/>
      <c r="F511" s="125"/>
      <c r="G511" s="125"/>
      <c r="H511" s="125"/>
      <c r="I511" s="125"/>
      <c r="J511" s="125"/>
      <c r="K511" s="125"/>
      <c r="L511" s="125"/>
      <c r="M511" s="125"/>
      <c r="N511" s="125"/>
      <c r="O511" s="125"/>
      <c r="P511" s="125"/>
      <c r="Q511" s="125"/>
      <c r="R511" s="125"/>
      <c r="S511" s="125"/>
      <c r="T511" s="125"/>
      <c r="U511" s="125"/>
      <c r="V511" s="125"/>
      <c r="W511" s="125"/>
      <c r="X511" s="125"/>
      <c r="Y511" s="125"/>
      <c r="Z511" s="125"/>
      <c r="AA511" s="125"/>
      <c r="AB511" s="125"/>
      <c r="AC511" s="125"/>
      <c r="AD511" s="125"/>
      <c r="AE511" s="125"/>
      <c r="AF511" s="125"/>
      <c r="AG511" s="125"/>
      <c r="AH511" s="126"/>
      <c r="AI511" s="74"/>
    </row>
    <row r="512" spans="2:35" ht="16.2" customHeight="1" thickBot="1" x14ac:dyDescent="0.35">
      <c r="B512" s="48" t="s">
        <v>70</v>
      </c>
      <c r="C512" s="49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  <c r="AA512" s="73"/>
      <c r="AB512" s="73"/>
      <c r="AC512" s="73"/>
      <c r="AD512" s="73"/>
      <c r="AE512" s="73"/>
      <c r="AF512" s="73"/>
      <c r="AG512" s="73"/>
      <c r="AH512" s="121"/>
      <c r="AI512" s="74"/>
    </row>
    <row r="513" spans="2:35" ht="16.2" customHeight="1" x14ac:dyDescent="0.25">
      <c r="B513" s="75" t="s">
        <v>38</v>
      </c>
      <c r="C513" s="76">
        <f>SUM(AG11:AG510)</f>
        <v>5000000</v>
      </c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  <c r="AA513" s="73"/>
      <c r="AB513" s="73"/>
      <c r="AC513" s="73"/>
      <c r="AD513" s="73"/>
      <c r="AE513" s="73"/>
      <c r="AF513" s="73"/>
      <c r="AG513" s="73"/>
      <c r="AH513" s="121"/>
      <c r="AI513" s="74"/>
    </row>
    <row r="514" spans="2:35" ht="16.2" customHeight="1" x14ac:dyDescent="0.25">
      <c r="B514" s="75" t="s">
        <v>14</v>
      </c>
      <c r="C514" s="76">
        <f>SUMPRODUCT(AG11:AG510,AD11:AD510)</f>
        <v>1291588.0387193793</v>
      </c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  <c r="AA514" s="73"/>
      <c r="AB514" s="73"/>
      <c r="AC514" s="73"/>
      <c r="AD514" s="73"/>
      <c r="AE514" s="73"/>
      <c r="AF514" s="73"/>
      <c r="AG514" s="73"/>
      <c r="AH514" s="121"/>
      <c r="AI514" s="74"/>
    </row>
    <row r="515" spans="2:35" ht="16.2" customHeight="1" thickBot="1" x14ac:dyDescent="0.3">
      <c r="B515" s="77" t="s">
        <v>12</v>
      </c>
      <c r="C515" s="78">
        <f>IFERROR(C514/C7/(DATE(LEFT($C$3,4)*1+1,5,31)-DATE(LEFT($C$3,4)*1,6,1)+1),0)</f>
        <v>35.289290675392877</v>
      </c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  <c r="AA515" s="73"/>
      <c r="AB515" s="73"/>
      <c r="AC515" s="73"/>
      <c r="AD515" s="73"/>
      <c r="AE515" s="73"/>
      <c r="AF515" s="73"/>
      <c r="AG515" s="73"/>
      <c r="AH515" s="121"/>
      <c r="AI515" s="74"/>
    </row>
    <row r="516" spans="2:35" ht="16.2" customHeight="1" thickBot="1" x14ac:dyDescent="0.3"/>
    <row r="517" spans="2:35" ht="16.2" customHeight="1" thickBot="1" x14ac:dyDescent="0.35">
      <c r="B517" s="48" t="s">
        <v>83</v>
      </c>
      <c r="C517" s="49"/>
    </row>
    <row r="518" spans="2:35" ht="16.2" customHeight="1" x14ac:dyDescent="0.25">
      <c r="B518" s="52" t="s">
        <v>25</v>
      </c>
      <c r="C518" s="107" t="str">
        <f>IF($C$3&lt;&gt;"",$C$3,"")</f>
        <v>2023/2024</v>
      </c>
    </row>
    <row r="519" spans="2:35" ht="16.2" customHeight="1" x14ac:dyDescent="0.25">
      <c r="B519" s="52" t="s">
        <v>24</v>
      </c>
      <c r="C519" s="122">
        <v>5</v>
      </c>
    </row>
    <row r="520" spans="2:35" ht="16.2" customHeight="1" x14ac:dyDescent="0.25">
      <c r="B520" s="52" t="s">
        <v>28</v>
      </c>
      <c r="C520" s="108">
        <f>IFERROR(IF(LEFT(C518,4)*1&lt;2022,VLOOKUP(C519,CRFs!$C$3:$D$10,2,FALSE),IF(LEFT(C518,4)*1&gt;=2022,VLOOKUP(C519,CRFs!$C$3:$J$10,MATCH(C518,CRFs!$C$2:$J$2),FALSE))),"")</f>
        <v>0.25831760774387585</v>
      </c>
    </row>
    <row r="521" spans="2:35" ht="16.2" customHeight="1" thickBot="1" x14ac:dyDescent="0.3">
      <c r="B521" s="54" t="s">
        <v>29</v>
      </c>
      <c r="C521" s="109">
        <f>IFERROR(C514/C520,"")</f>
        <v>5000000</v>
      </c>
    </row>
    <row r="522" spans="2:35" ht="16.2" customHeight="1" x14ac:dyDescent="0.25">
      <c r="C522" s="79"/>
      <c r="E522" s="79"/>
      <c r="F522" s="79"/>
      <c r="G522" s="79"/>
      <c r="H522" s="79"/>
      <c r="I522" s="79"/>
      <c r="J522" s="80"/>
      <c r="K522" s="80"/>
      <c r="L522" s="80"/>
      <c r="M522" s="80"/>
      <c r="N522" s="80"/>
      <c r="O522" s="80"/>
      <c r="P522" s="80"/>
      <c r="Q522" s="80"/>
      <c r="R522" s="80"/>
    </row>
    <row r="523" spans="2:35" ht="16.2" customHeight="1" x14ac:dyDescent="0.25">
      <c r="B523" s="47" t="s">
        <v>79</v>
      </c>
    </row>
    <row r="524" spans="2:35" ht="16.2" customHeight="1" x14ac:dyDescent="0.25">
      <c r="B524" s="47" t="s">
        <v>65</v>
      </c>
      <c r="E524" s="79"/>
      <c r="F524" s="79"/>
      <c r="G524" s="79"/>
      <c r="H524" s="79"/>
      <c r="I524" s="79"/>
    </row>
    <row r="525" spans="2:35" ht="16.2" customHeight="1" x14ac:dyDescent="0.25">
      <c r="B525" s="47" t="s">
        <v>66</v>
      </c>
    </row>
  </sheetData>
  <sheetProtection password="D952" sheet="1" objects="1" scenarios="1" formatRows="0"/>
  <mergeCells count="6">
    <mergeCell ref="E9:H9"/>
    <mergeCell ref="P9:W9"/>
    <mergeCell ref="X9:AB9"/>
    <mergeCell ref="AE9:AF9"/>
    <mergeCell ref="I9:J9"/>
    <mergeCell ref="K9:L9"/>
  </mergeCells>
  <conditionalFormatting sqref="AH11:AH510">
    <cfRule type="expression" dxfId="0" priority="1">
      <formula>$AH11="Check Remaining Life of Plant"</formula>
    </cfRule>
  </conditionalFormatting>
  <dataValidations count="8">
    <dataValidation allowBlank="1" showInputMessage="1" showErrorMessage="1" error="Delivery Year must be in the format of 20YY/(20YY+1)." sqref="C518"/>
    <dataValidation type="custom" allowBlank="1" showInputMessage="1" showErrorMessage="1" errorTitle="Delivery Year" error="Delivery Year must be in the format of 20YY/(20YY+1)." sqref="C3">
      <formula1>AND(ISNUMBER(LEFT(C3,4)*1),ISNUMBER(RIGHT(C3,4)*1),RIGHT(C3,4)*1-LEFT(C3,4)*1=1,FIND("/",C3)=5)</formula1>
    </dataValidation>
    <dataValidation type="custom" allowBlank="1" showInputMessage="1" showErrorMessage="1" errorTitle="ICAP" error="ICAP must be a positive number with a maximum of one decimal place." sqref="C7">
      <formula1>AND(C7=INT(C7*10)/10,C7&gt;0,INT(C7)&lt;=9999999999)</formula1>
    </dataValidation>
    <dataValidation type="list" allowBlank="1" showInputMessage="1" showErrorMessage="1" sqref="F11:F510">
      <formula1>"Select One,Yes,No"</formula1>
    </dataValidation>
    <dataValidation type="date" allowBlank="1" showInputMessage="1" showErrorMessage="1" errorTitle="Commercial Operation Year" error="Verify Commercial Operation Date." sqref="C6">
      <formula1>1</formula1>
      <formula2>72686</formula2>
    </dataValidation>
    <dataValidation type="date" allowBlank="1" showInputMessage="1" showErrorMessage="1" error="Verify Project Completion Date." sqref="C11:C510">
      <formula1>29373</formula1>
      <formula2>72837</formula2>
    </dataValidation>
    <dataValidation type="date" allowBlank="1" showInputMessage="1" showErrorMessage="1" error="Verify Auction Date." sqref="E11:E510">
      <formula1>38353</formula1>
      <formula2>72686</formula2>
    </dataValidation>
    <dataValidation type="list" allowBlank="1" showInputMessage="1" showErrorMessage="1" sqref="AC11:AC510">
      <formula1>OFFSET($X11,0,0,1,COUNT($X11:$AB11)+1)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Delivery Year must be in the format of 20YY/(20YY+1).">
          <x14:formula1>
            <xm:f>DropDown!$B$36:$B$44</xm:f>
          </x14:formula1>
          <xm:sqref>C519</xm:sqref>
        </x14:dataValidation>
        <x14:dataValidation type="list" allowBlank="1" showInputMessage="1" showErrorMessage="1">
          <x14:formula1>
            <xm:f>DropDown!$B$3:$B$8</xm:f>
          </x14:formula1>
          <xm:sqref>C4</xm:sqref>
        </x14:dataValidation>
        <x14:dataValidation type="list" allowBlank="1" showInputMessage="1" showErrorMessage="1">
          <x14:formula1>
            <xm:f>DropDown!$B$11:$B$15</xm:f>
          </x14:formula1>
          <xm:sqref>G11:G510</xm:sqref>
        </x14:dataValidation>
        <x14:dataValidation type="list" allowBlank="1" showInputMessage="1" showErrorMessage="1">
          <x14:formula1>
            <xm:f>DropDown!$B$18:$B$33</xm:f>
          </x14:formula1>
          <xm:sqref>H11:H510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L19"/>
  <sheetViews>
    <sheetView showGridLines="0" zoomScale="80" zoomScaleNormal="80" workbookViewId="0">
      <selection activeCell="B2" sqref="B2"/>
    </sheetView>
  </sheetViews>
  <sheetFormatPr defaultColWidth="9.109375" defaultRowHeight="16.2" customHeight="1" x14ac:dyDescent="0.25"/>
  <cols>
    <col min="1" max="1" width="8.77734375" style="11" customWidth="1"/>
    <col min="2" max="2" width="35.6640625" style="11" bestFit="1" customWidth="1"/>
    <col min="3" max="3" width="15.5546875" style="11" bestFit="1" customWidth="1"/>
    <col min="4" max="4" width="15.77734375" style="11" customWidth="1"/>
    <col min="5" max="5" width="11.33203125" style="11" customWidth="1"/>
    <col min="6" max="12" width="12.77734375" style="11" customWidth="1"/>
    <col min="13" max="16384" width="9.109375" style="11"/>
  </cols>
  <sheetData>
    <row r="1" spans="2:12" ht="16.2" customHeight="1" thickBot="1" x14ac:dyDescent="0.3"/>
    <row r="2" spans="2:12" ht="32.4" customHeight="1" thickBot="1" x14ac:dyDescent="0.35">
      <c r="B2" s="8" t="s">
        <v>5</v>
      </c>
      <c r="C2" s="2" t="s">
        <v>27</v>
      </c>
      <c r="D2" s="2" t="s">
        <v>30</v>
      </c>
      <c r="E2" s="7" t="s">
        <v>15</v>
      </c>
      <c r="F2" s="7" t="s">
        <v>13</v>
      </c>
      <c r="G2" s="7" t="s">
        <v>8</v>
      </c>
      <c r="H2" s="7" t="s">
        <v>6</v>
      </c>
      <c r="I2" s="7" t="s">
        <v>7</v>
      </c>
      <c r="J2" s="7" t="s">
        <v>9</v>
      </c>
      <c r="K2" s="7" t="s">
        <v>10</v>
      </c>
      <c r="L2" s="9" t="s">
        <v>11</v>
      </c>
    </row>
    <row r="3" spans="2:12" ht="16.2" customHeight="1" x14ac:dyDescent="0.25">
      <c r="B3" s="31" t="s">
        <v>1</v>
      </c>
      <c r="C3" s="32" t="s">
        <v>13</v>
      </c>
      <c r="D3" s="32">
        <v>5</v>
      </c>
      <c r="E3" s="33">
        <f>IF(LEFT(C3,4)*1&lt;2022,VLOOKUP(D3,CRFs!$C$3:$D$10,2,FALSE),IF(LEFT(C3,4)*1&gt;=2022,VLOOKUP(D3,CRFs!$C$3:$J$10,2+MATCH(C3,CRFs!$E$2:$J$2),FALSE)))</f>
        <v>0.36299999999999999</v>
      </c>
      <c r="F3" s="34">
        <v>750000</v>
      </c>
      <c r="G3" s="34">
        <v>750000</v>
      </c>
      <c r="H3" s="34">
        <v>750000</v>
      </c>
      <c r="I3" s="34">
        <v>750000</v>
      </c>
      <c r="J3" s="34">
        <v>750000</v>
      </c>
      <c r="K3" s="34"/>
      <c r="L3" s="35"/>
    </row>
    <row r="4" spans="2:12" ht="16.2" customHeight="1" x14ac:dyDescent="0.25">
      <c r="B4" s="24" t="s">
        <v>2</v>
      </c>
      <c r="C4" s="12" t="s">
        <v>8</v>
      </c>
      <c r="D4" s="12">
        <v>5</v>
      </c>
      <c r="E4" s="13">
        <f>IF(LEFT(C4,4)*1&lt;2022,VLOOKUP(D4,CRFs!$C$3:$D$10,2,FALSE),IF(LEFT(C4,4)*1&gt;=2022,VLOOKUP(D4,CRFs!$C$3:$J$10,2+MATCH(C4,CRFs!$E$2:$J$2),FALSE)))</f>
        <v>0.24583319635811918</v>
      </c>
      <c r="F4" s="14"/>
      <c r="G4" s="14">
        <v>1000000</v>
      </c>
      <c r="H4" s="14">
        <v>1000000</v>
      </c>
      <c r="I4" s="14">
        <v>1000000</v>
      </c>
      <c r="J4" s="14">
        <v>1000000</v>
      </c>
      <c r="K4" s="14">
        <v>1000000</v>
      </c>
      <c r="L4" s="25"/>
    </row>
    <row r="5" spans="2:12" ht="16.2" customHeight="1" x14ac:dyDescent="0.25">
      <c r="B5" s="24" t="s">
        <v>3</v>
      </c>
      <c r="C5" s="12" t="s">
        <v>8</v>
      </c>
      <c r="D5" s="12">
        <v>5</v>
      </c>
      <c r="E5" s="13">
        <f>IF(LEFT(C5,4)*1&lt;2022,VLOOKUP(D5,CRFs!$C$3:$D$10,2,FALSE),IF(LEFT(C5,4)*1&gt;=2022,VLOOKUP(D5,CRFs!$C$3:$J$10,2+MATCH(C5,CRFs!$E$2:$J$2),FALSE)))</f>
        <v>0.24583319635811918</v>
      </c>
      <c r="F5" s="14"/>
      <c r="G5" s="14">
        <v>1250000</v>
      </c>
      <c r="H5" s="14">
        <v>1250000</v>
      </c>
      <c r="I5" s="14">
        <v>1250000</v>
      </c>
      <c r="J5" s="14">
        <v>1250000</v>
      </c>
      <c r="K5" s="14">
        <v>1250000</v>
      </c>
      <c r="L5" s="25"/>
    </row>
    <row r="6" spans="2:12" ht="16.2" customHeight="1" x14ac:dyDescent="0.25">
      <c r="B6" s="24" t="s">
        <v>4</v>
      </c>
      <c r="C6" s="12" t="s">
        <v>6</v>
      </c>
      <c r="D6" s="12">
        <v>5</v>
      </c>
      <c r="E6" s="13">
        <f>IF(LEFT(C6,4)*1&lt;2022,VLOOKUP(D6,CRFs!$C$3:$D$10,2,FALSE),IF(LEFT(C6,4)*1&gt;=2022,VLOOKUP(D6,CRFs!$C$3:$J$10,2+MATCH(C6,CRFs!$E$2:$J$2),FALSE)))</f>
        <v>0.25831760774387585</v>
      </c>
      <c r="F6" s="15"/>
      <c r="G6" s="15"/>
      <c r="H6" s="15">
        <v>500000</v>
      </c>
      <c r="I6" s="15">
        <v>500000</v>
      </c>
      <c r="J6" s="15">
        <v>500000</v>
      </c>
      <c r="K6" s="15">
        <v>500000</v>
      </c>
      <c r="L6" s="26">
        <v>500000</v>
      </c>
    </row>
    <row r="7" spans="2:12" ht="16.2" customHeight="1" x14ac:dyDescent="0.25">
      <c r="B7" s="24" t="s">
        <v>38</v>
      </c>
      <c r="C7" s="12"/>
      <c r="D7" s="12"/>
      <c r="E7" s="12"/>
      <c r="F7" s="14">
        <f>SUM(F3:F6)</f>
        <v>750000</v>
      </c>
      <c r="G7" s="14">
        <f>SUM(G3:G6)</f>
        <v>3000000</v>
      </c>
      <c r="H7" s="14">
        <f>SUM(H3:H6)</f>
        <v>3500000</v>
      </c>
      <c r="I7" s="14">
        <f t="shared" ref="I7:L7" si="0">SUM(I3:I6)</f>
        <v>3500000</v>
      </c>
      <c r="J7" s="14">
        <f t="shared" si="0"/>
        <v>3500000</v>
      </c>
      <c r="K7" s="14">
        <f t="shared" si="0"/>
        <v>2750000</v>
      </c>
      <c r="L7" s="25">
        <f t="shared" si="0"/>
        <v>500000</v>
      </c>
    </row>
    <row r="8" spans="2:12" ht="16.2" customHeight="1" x14ac:dyDescent="0.25">
      <c r="B8" s="24" t="s">
        <v>14</v>
      </c>
      <c r="C8" s="12"/>
      <c r="D8" s="12"/>
      <c r="E8" s="12"/>
      <c r="F8" s="14">
        <f>SUMPRODUCT(F3:F6,$E$3:$E$6)</f>
        <v>272250</v>
      </c>
      <c r="G8" s="14">
        <f t="shared" ref="G8:K8" si="1">SUMPRODUCT(G3:G6,$E$3:$E$6)</f>
        <v>825374.69180576806</v>
      </c>
      <c r="H8" s="14">
        <f t="shared" si="1"/>
        <v>954533.49567770597</v>
      </c>
      <c r="I8" s="14">
        <f t="shared" si="1"/>
        <v>954533.49567770597</v>
      </c>
      <c r="J8" s="14">
        <f t="shared" si="1"/>
        <v>954533.49567770597</v>
      </c>
      <c r="K8" s="14">
        <f t="shared" si="1"/>
        <v>682283.49567770609</v>
      </c>
      <c r="L8" s="25">
        <f>SUMPRODUCT(L3:L6,$E$3:$E$6)</f>
        <v>129158.80387193793</v>
      </c>
    </row>
    <row r="9" spans="2:12" ht="16.2" customHeight="1" x14ac:dyDescent="0.25">
      <c r="B9" s="24" t="s">
        <v>0</v>
      </c>
      <c r="C9" s="12"/>
      <c r="D9" s="12"/>
      <c r="E9" s="12"/>
      <c r="F9" s="36">
        <v>100</v>
      </c>
      <c r="G9" s="36">
        <v>100</v>
      </c>
      <c r="H9" s="36">
        <v>100</v>
      </c>
      <c r="I9" s="36">
        <v>100</v>
      </c>
      <c r="J9" s="36">
        <v>100</v>
      </c>
      <c r="K9" s="36">
        <v>100</v>
      </c>
      <c r="L9" s="37">
        <v>100</v>
      </c>
    </row>
    <row r="10" spans="2:12" ht="16.2" customHeight="1" thickBot="1" x14ac:dyDescent="0.3">
      <c r="B10" s="27" t="s">
        <v>12</v>
      </c>
      <c r="C10" s="28"/>
      <c r="D10" s="28"/>
      <c r="E10" s="28"/>
      <c r="F10" s="29">
        <f>F8/F9/(DATE(LEFT(F2,4)*1+1,5,31)-DATE(LEFT(F2,4)*1,6,1)+1)</f>
        <v>7.4589041095890414</v>
      </c>
      <c r="G10" s="29">
        <f t="shared" ref="G10:K10" si="2">G8/G9/(DATE(LEFT(G2,4)*1+1,5,31)-DATE(LEFT(G2,4)*1,6,1)+1)</f>
        <v>22.613005254952551</v>
      </c>
      <c r="H10" s="29">
        <f t="shared" si="2"/>
        <v>26.080150155128578</v>
      </c>
      <c r="I10" s="29">
        <f t="shared" si="2"/>
        <v>26.151602621307013</v>
      </c>
      <c r="J10" s="29">
        <f t="shared" si="2"/>
        <v>26.151602621307013</v>
      </c>
      <c r="K10" s="29">
        <f t="shared" si="2"/>
        <v>18.692698511717975</v>
      </c>
      <c r="L10" s="30">
        <f>L8/L9/(DATE(LEFT(L2,4)*1+1,5,31)-DATE(LEFT(L2,4)*1,6,1)+1)</f>
        <v>3.5289290675392877</v>
      </c>
    </row>
    <row r="11" spans="2:12" ht="16.2" customHeight="1" thickBot="1" x14ac:dyDescent="0.3"/>
    <row r="12" spans="2:12" ht="16.2" customHeight="1" thickBot="1" x14ac:dyDescent="0.35">
      <c r="B12" s="8" t="s">
        <v>83</v>
      </c>
      <c r="C12" s="10"/>
    </row>
    <row r="13" spans="2:12" ht="16.2" customHeight="1" x14ac:dyDescent="0.25">
      <c r="B13" s="18" t="s">
        <v>25</v>
      </c>
      <c r="C13" s="19" t="s">
        <v>6</v>
      </c>
    </row>
    <row r="14" spans="2:12" ht="16.2" customHeight="1" x14ac:dyDescent="0.25">
      <c r="B14" s="18" t="s">
        <v>24</v>
      </c>
      <c r="C14" s="20">
        <v>5</v>
      </c>
    </row>
    <row r="15" spans="2:12" ht="16.2" customHeight="1" x14ac:dyDescent="0.25">
      <c r="B15" s="18" t="s">
        <v>28</v>
      </c>
      <c r="C15" s="21">
        <f>IF(LEFT(C13,4)*1&lt;2022,VLOOKUP(C14,CRFs!$C$3:$D$10,2,FALSE),IF(LEFT(C13,4)*1&gt;=2022,VLOOKUP(C14,CRFs!$C$3:$J$10,MATCH(C13,CRFs!$C$2:$J$2),FALSE)))</f>
        <v>0.25831760774387585</v>
      </c>
    </row>
    <row r="16" spans="2:12" ht="16.2" customHeight="1" thickBot="1" x14ac:dyDescent="0.3">
      <c r="B16" s="22" t="s">
        <v>29</v>
      </c>
      <c r="C16" s="23">
        <f>LOOKUP(C13,F2:L2,F8:L8)/C15</f>
        <v>3695193.3087895974</v>
      </c>
    </row>
    <row r="17" spans="3:6" ht="16.2" customHeight="1" x14ac:dyDescent="0.25">
      <c r="D17" s="16"/>
      <c r="F17" s="17"/>
    </row>
    <row r="19" spans="3:6" ht="16.2" customHeight="1" x14ac:dyDescent="0.25">
      <c r="C19" s="16"/>
    </row>
  </sheetData>
  <dataValidations count="1">
    <dataValidation type="custom" allowBlank="1" showInputMessage="1" showErrorMessage="1" error="Delivery Year must be in the format of 20YY/(20YY+1)." sqref="C3:C6 C13">
      <formula1>AND(ISNUMBER(LEFT(C3,4)*1),ISNUMBER(RIGHT(C3,4)*1),RIGHT(C3,4)*1-LEFT(C3,4)*1=1,FIND("/",C3)=5)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Delivery Year must be in the format of 20YY/(20YY+1).">
          <x14:formula1>
            <xm:f>CRFs!$C$3:$C$10</xm:f>
          </x14:formula1>
          <xm:sqref>C14</xm:sqref>
        </x14:dataValidation>
        <x14:dataValidation type="list" allowBlank="1" showInputMessage="1" showErrorMessage="1" error="Delivery Year must be in the format of 20YY/(20YY+1).">
          <x14:formula1>
            <xm:f>CRFs!$C$3:$C$10</xm:f>
          </x14:formula1>
          <xm:sqref>D3:D6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L10"/>
  <sheetViews>
    <sheetView showGridLines="0" zoomScale="80" zoomScaleNormal="80" zoomScaleSheetLayoutView="90" workbookViewId="0">
      <selection activeCell="B2" sqref="B2"/>
    </sheetView>
  </sheetViews>
  <sheetFormatPr defaultColWidth="6.88671875" defaultRowHeight="15" x14ac:dyDescent="0.25"/>
  <cols>
    <col min="1" max="1" width="8.77734375" style="1" customWidth="1" collapsed="1"/>
    <col min="2" max="2" width="17.44140625" style="1" customWidth="1" collapsed="1"/>
    <col min="3" max="3" width="17.5546875" style="1" bestFit="1" customWidth="1" collapsed="1"/>
    <col min="4" max="10" width="12.77734375" style="1" customWidth="1" collapsed="1"/>
    <col min="11" max="12" width="6.88671875" style="1"/>
    <col min="13" max="16384" width="6.88671875" style="1" collapsed="1"/>
  </cols>
  <sheetData>
    <row r="1" spans="2:10" ht="15.6" thickBot="1" x14ac:dyDescent="0.3"/>
    <row r="2" spans="2:10" ht="31.8" thickBot="1" x14ac:dyDescent="0.35">
      <c r="B2" s="103" t="s">
        <v>175</v>
      </c>
      <c r="C2" s="93" t="s">
        <v>174</v>
      </c>
      <c r="D2" s="93" t="s">
        <v>26</v>
      </c>
      <c r="E2" s="93" t="s">
        <v>8</v>
      </c>
      <c r="F2" s="93" t="s">
        <v>6</v>
      </c>
      <c r="G2" s="93" t="s">
        <v>7</v>
      </c>
      <c r="H2" s="93" t="s">
        <v>9</v>
      </c>
      <c r="I2" s="93" t="s">
        <v>10</v>
      </c>
      <c r="J2" s="49" t="s">
        <v>11</v>
      </c>
    </row>
    <row r="3" spans="2:10" x14ac:dyDescent="0.25">
      <c r="B3" s="3" t="s">
        <v>16</v>
      </c>
      <c r="C3" s="94">
        <v>30</v>
      </c>
      <c r="D3" s="95">
        <v>0.107</v>
      </c>
      <c r="E3" s="95">
        <v>8.8457857608583559E-2</v>
      </c>
      <c r="F3" s="95">
        <v>9.0979715870638592E-2</v>
      </c>
      <c r="G3" s="95">
        <v>9.3501574132693638E-2</v>
      </c>
      <c r="H3" s="95">
        <v>9.6023432394748656E-2</v>
      </c>
      <c r="I3" s="95">
        <v>9.8545290656803702E-2</v>
      </c>
      <c r="J3" s="96">
        <v>0.10106714891885872</v>
      </c>
    </row>
    <row r="4" spans="2:10" x14ac:dyDescent="0.25">
      <c r="B4" s="4" t="s">
        <v>17</v>
      </c>
      <c r="C4" s="97">
        <v>25</v>
      </c>
      <c r="D4" s="98">
        <v>0.114</v>
      </c>
      <c r="E4" s="98">
        <v>9.3113359868151641E-2</v>
      </c>
      <c r="F4" s="98">
        <v>9.576794253880877E-2</v>
      </c>
      <c r="G4" s="98">
        <v>9.8422525209465914E-2</v>
      </c>
      <c r="H4" s="98">
        <v>0.10107710788012303</v>
      </c>
      <c r="I4" s="98">
        <v>0.10373169055078017</v>
      </c>
      <c r="J4" s="99">
        <v>0.10638627322143729</v>
      </c>
    </row>
    <row r="5" spans="2:10" x14ac:dyDescent="0.25">
      <c r="B5" s="4" t="s">
        <v>18</v>
      </c>
      <c r="C5" s="97">
        <v>20</v>
      </c>
      <c r="D5" s="98">
        <v>0.125</v>
      </c>
      <c r="E5" s="98">
        <v>0.10100172855233729</v>
      </c>
      <c r="F5" s="98">
        <v>0.10388120190289733</v>
      </c>
      <c r="G5" s="98">
        <v>0.10676067525345738</v>
      </c>
      <c r="H5" s="98">
        <v>0.10964014860401743</v>
      </c>
      <c r="I5" s="98">
        <v>0.11251962195457749</v>
      </c>
      <c r="J5" s="99">
        <v>0.11539909530513751</v>
      </c>
    </row>
    <row r="6" spans="2:10" x14ac:dyDescent="0.25">
      <c r="B6" s="4" t="s">
        <v>19</v>
      </c>
      <c r="C6" s="97">
        <v>15</v>
      </c>
      <c r="D6" s="98">
        <v>0.14599999999999999</v>
      </c>
      <c r="E6" s="98">
        <v>0.11552557352900721</v>
      </c>
      <c r="F6" s="98">
        <v>0.1188972317801122</v>
      </c>
      <c r="G6" s="98">
        <v>0.12226889003121726</v>
      </c>
      <c r="H6" s="98">
        <v>0.12564054828232227</v>
      </c>
      <c r="I6" s="98">
        <v>0.12901220653342729</v>
      </c>
      <c r="J6" s="99">
        <v>0.13238386478453232</v>
      </c>
    </row>
    <row r="7" spans="2:10" x14ac:dyDescent="0.25">
      <c r="B7" s="4" t="s">
        <v>20</v>
      </c>
      <c r="C7" s="97">
        <v>10</v>
      </c>
      <c r="D7" s="98">
        <v>0.19800000000000001</v>
      </c>
      <c r="E7" s="98">
        <v>0.14686576442092106</v>
      </c>
      <c r="F7" s="98">
        <v>0.1524198101268561</v>
      </c>
      <c r="G7" s="98">
        <v>0.15797385583279119</v>
      </c>
      <c r="H7" s="98">
        <v>0.16352790153872626</v>
      </c>
      <c r="I7" s="98">
        <v>0.16908194724466136</v>
      </c>
      <c r="J7" s="99">
        <v>0.17463599295059642</v>
      </c>
    </row>
    <row r="8" spans="2:10" x14ac:dyDescent="0.25">
      <c r="B8" s="4" t="s">
        <v>21</v>
      </c>
      <c r="C8" s="97">
        <v>5</v>
      </c>
      <c r="D8" s="98">
        <v>0.36299999999999999</v>
      </c>
      <c r="E8" s="98">
        <v>0.24583319635811918</v>
      </c>
      <c r="F8" s="98">
        <v>0.25831760774387585</v>
      </c>
      <c r="G8" s="98">
        <v>0.27080201912963259</v>
      </c>
      <c r="H8" s="98">
        <v>0.28328643051538926</v>
      </c>
      <c r="I8" s="98">
        <v>0.295770841901146</v>
      </c>
      <c r="J8" s="99">
        <v>0.30825525328690268</v>
      </c>
    </row>
    <row r="9" spans="2:10" x14ac:dyDescent="0.25">
      <c r="B9" s="4" t="s">
        <v>22</v>
      </c>
      <c r="C9" s="97">
        <v>4</v>
      </c>
      <c r="D9" s="98">
        <v>0.45</v>
      </c>
      <c r="E9" s="98">
        <v>0.2960878407470513</v>
      </c>
      <c r="F9" s="98">
        <v>0.31224530003548245</v>
      </c>
      <c r="G9" s="98">
        <v>0.32840275932391361</v>
      </c>
      <c r="H9" s="98">
        <v>0.3445602186123447</v>
      </c>
      <c r="I9" s="98">
        <v>0.36071767790077586</v>
      </c>
      <c r="J9" s="99">
        <v>0.37687513718920701</v>
      </c>
    </row>
    <row r="10" spans="2:10" ht="15.6" thickBot="1" x14ac:dyDescent="0.3">
      <c r="B10" s="6" t="s">
        <v>23</v>
      </c>
      <c r="C10" s="100">
        <v>1</v>
      </c>
      <c r="D10" s="101">
        <v>1.1000000000000001</v>
      </c>
      <c r="E10" s="101">
        <v>1.1000000000000001</v>
      </c>
      <c r="F10" s="101">
        <v>1.1000000000000001</v>
      </c>
      <c r="G10" s="101">
        <v>1.1000000000000001</v>
      </c>
      <c r="H10" s="101">
        <v>1.1000000000000001</v>
      </c>
      <c r="I10" s="101">
        <v>1.1000000000000001</v>
      </c>
      <c r="J10" s="102">
        <v>1.1000000000000001</v>
      </c>
    </row>
  </sheetData>
  <sheetProtection password="D952" sheet="1" objects="1" scenarios="1"/>
  <pageMargins left="0.7" right="0.7" top="0.75" bottom="0.75" header="0.3" footer="0.3"/>
  <pageSetup scale="37" orientation="landscape" r:id="rId1"/>
  <headerFooter>
    <oddHeader>&amp;C&amp;F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4"/>
  <sheetViews>
    <sheetView showGridLines="0" zoomScale="80" zoomScaleNormal="80" zoomScaleSheetLayoutView="90" workbookViewId="0">
      <selection sqref="A1:XFD1048576"/>
    </sheetView>
  </sheetViews>
  <sheetFormatPr defaultColWidth="6.88671875" defaultRowHeight="16.05" customHeight="1" x14ac:dyDescent="0.25"/>
  <cols>
    <col min="1" max="1" width="6.88671875" style="1"/>
    <col min="2" max="2" width="32.44140625" style="1" bestFit="1" customWidth="1"/>
    <col min="3" max="10" width="6.88671875" style="1"/>
    <col min="11" max="16384" width="6.88671875" style="1" collapsed="1"/>
  </cols>
  <sheetData>
    <row r="1" spans="2:2" ht="16.05" customHeight="1" thickBot="1" x14ac:dyDescent="0.3"/>
    <row r="2" spans="2:2" ht="16.05" customHeight="1" thickBot="1" x14ac:dyDescent="0.35">
      <c r="B2" s="39" t="s">
        <v>58</v>
      </c>
    </row>
    <row r="3" spans="2:2" ht="16.05" customHeight="1" x14ac:dyDescent="0.25">
      <c r="B3" s="40" t="s">
        <v>37</v>
      </c>
    </row>
    <row r="4" spans="2:2" ht="16.05" customHeight="1" x14ac:dyDescent="0.25">
      <c r="B4" s="41" t="s">
        <v>59</v>
      </c>
    </row>
    <row r="5" spans="2:2" ht="16.05" customHeight="1" x14ac:dyDescent="0.25">
      <c r="B5" s="41" t="s">
        <v>60</v>
      </c>
    </row>
    <row r="6" spans="2:2" ht="16.05" customHeight="1" x14ac:dyDescent="0.25">
      <c r="B6" s="41" t="s">
        <v>61</v>
      </c>
    </row>
    <row r="7" spans="2:2" ht="16.05" customHeight="1" x14ac:dyDescent="0.25">
      <c r="B7" s="41" t="s">
        <v>62</v>
      </c>
    </row>
    <row r="8" spans="2:2" ht="16.05" customHeight="1" thickBot="1" x14ac:dyDescent="0.3">
      <c r="B8" s="42" t="s">
        <v>36</v>
      </c>
    </row>
    <row r="9" spans="2:2" s="5" customFormat="1" ht="16.05" customHeight="1" thickBot="1" x14ac:dyDescent="0.3"/>
    <row r="10" spans="2:2" ht="16.05" customHeight="1" thickBot="1" x14ac:dyDescent="0.35">
      <c r="B10" s="39" t="s">
        <v>39</v>
      </c>
    </row>
    <row r="11" spans="2:2" ht="16.05" customHeight="1" x14ac:dyDescent="0.25">
      <c r="B11" s="40" t="s">
        <v>37</v>
      </c>
    </row>
    <row r="12" spans="2:2" ht="16.05" customHeight="1" x14ac:dyDescent="0.25">
      <c r="B12" s="41" t="s">
        <v>33</v>
      </c>
    </row>
    <row r="13" spans="2:2" ht="16.05" customHeight="1" x14ac:dyDescent="0.25">
      <c r="B13" s="41" t="s">
        <v>34</v>
      </c>
    </row>
    <row r="14" spans="2:2" ht="16.05" customHeight="1" x14ac:dyDescent="0.25">
      <c r="B14" s="41" t="s">
        <v>35</v>
      </c>
    </row>
    <row r="15" spans="2:2" ht="16.05" customHeight="1" thickBot="1" x14ac:dyDescent="0.3">
      <c r="B15" s="42" t="s">
        <v>36</v>
      </c>
    </row>
    <row r="16" spans="2:2" ht="16.05" customHeight="1" thickBot="1" x14ac:dyDescent="0.3"/>
    <row r="17" spans="2:2" ht="16.05" customHeight="1" thickBot="1" x14ac:dyDescent="0.35">
      <c r="B17" s="39" t="s">
        <v>40</v>
      </c>
    </row>
    <row r="18" spans="2:2" ht="16.05" customHeight="1" x14ac:dyDescent="0.25">
      <c r="B18" s="40" t="s">
        <v>37</v>
      </c>
    </row>
    <row r="19" spans="2:2" ht="16.05" customHeight="1" x14ac:dyDescent="0.25">
      <c r="B19" s="41" t="s">
        <v>42</v>
      </c>
    </row>
    <row r="20" spans="2:2" ht="16.05" customHeight="1" x14ac:dyDescent="0.25">
      <c r="B20" s="41" t="s">
        <v>43</v>
      </c>
    </row>
    <row r="21" spans="2:2" ht="16.05" customHeight="1" x14ac:dyDescent="0.25">
      <c r="B21" s="41" t="s">
        <v>44</v>
      </c>
    </row>
    <row r="22" spans="2:2" ht="16.05" customHeight="1" x14ac:dyDescent="0.25">
      <c r="B22" s="41" t="s">
        <v>45</v>
      </c>
    </row>
    <row r="23" spans="2:2" ht="16.05" customHeight="1" x14ac:dyDescent="0.25">
      <c r="B23" s="41" t="s">
        <v>46</v>
      </c>
    </row>
    <row r="24" spans="2:2" ht="16.05" customHeight="1" x14ac:dyDescent="0.25">
      <c r="B24" s="41" t="s">
        <v>47</v>
      </c>
    </row>
    <row r="25" spans="2:2" ht="16.05" customHeight="1" x14ac:dyDescent="0.25">
      <c r="B25" s="41" t="s">
        <v>48</v>
      </c>
    </row>
    <row r="26" spans="2:2" ht="16.05" customHeight="1" x14ac:dyDescent="0.25">
      <c r="B26" s="41" t="s">
        <v>49</v>
      </c>
    </row>
    <row r="27" spans="2:2" ht="16.05" customHeight="1" x14ac:dyDescent="0.25">
      <c r="B27" s="41" t="s">
        <v>50</v>
      </c>
    </row>
    <row r="28" spans="2:2" ht="16.05" customHeight="1" x14ac:dyDescent="0.25">
      <c r="B28" s="41" t="s">
        <v>51</v>
      </c>
    </row>
    <row r="29" spans="2:2" ht="16.05" customHeight="1" x14ac:dyDescent="0.25">
      <c r="B29" s="41" t="s">
        <v>52</v>
      </c>
    </row>
    <row r="30" spans="2:2" ht="16.05" customHeight="1" x14ac:dyDescent="0.25">
      <c r="B30" s="41" t="s">
        <v>53</v>
      </c>
    </row>
    <row r="31" spans="2:2" ht="16.05" customHeight="1" x14ac:dyDescent="0.25">
      <c r="B31" s="41" t="s">
        <v>54</v>
      </c>
    </row>
    <row r="32" spans="2:2" ht="16.05" customHeight="1" x14ac:dyDescent="0.25">
      <c r="B32" s="41" t="s">
        <v>55</v>
      </c>
    </row>
    <row r="33" spans="2:2" ht="16.05" customHeight="1" thickBot="1" x14ac:dyDescent="0.3">
      <c r="B33" s="42" t="s">
        <v>56</v>
      </c>
    </row>
    <row r="34" spans="2:2" ht="16.05" customHeight="1" thickBot="1" x14ac:dyDescent="0.3"/>
    <row r="35" spans="2:2" ht="16.05" customHeight="1" thickBot="1" x14ac:dyDescent="0.35">
      <c r="B35" s="39" t="s">
        <v>24</v>
      </c>
    </row>
    <row r="36" spans="2:2" ht="16.05" customHeight="1" x14ac:dyDescent="0.25">
      <c r="B36" s="104" t="s">
        <v>37</v>
      </c>
    </row>
    <row r="37" spans="2:2" ht="16.05" customHeight="1" x14ac:dyDescent="0.25">
      <c r="B37" s="105">
        <v>30</v>
      </c>
    </row>
    <row r="38" spans="2:2" ht="16.05" customHeight="1" x14ac:dyDescent="0.25">
      <c r="B38" s="105">
        <v>25</v>
      </c>
    </row>
    <row r="39" spans="2:2" ht="16.05" customHeight="1" x14ac:dyDescent="0.25">
      <c r="B39" s="105">
        <v>20</v>
      </c>
    </row>
    <row r="40" spans="2:2" ht="16.05" customHeight="1" x14ac:dyDescent="0.25">
      <c r="B40" s="105">
        <v>15</v>
      </c>
    </row>
    <row r="41" spans="2:2" ht="16.05" customHeight="1" x14ac:dyDescent="0.25">
      <c r="B41" s="105">
        <v>10</v>
      </c>
    </row>
    <row r="42" spans="2:2" ht="16.05" customHeight="1" x14ac:dyDescent="0.25">
      <c r="B42" s="105">
        <v>5</v>
      </c>
    </row>
    <row r="43" spans="2:2" ht="16.05" customHeight="1" x14ac:dyDescent="0.25">
      <c r="B43" s="105">
        <v>4</v>
      </c>
    </row>
    <row r="44" spans="2:2" ht="16.05" customHeight="1" thickBot="1" x14ac:dyDescent="0.3">
      <c r="B44" s="106">
        <v>1</v>
      </c>
    </row>
  </sheetData>
  <pageMargins left="0.7" right="0.7" top="0.75" bottom="0.75" header="0.3" footer="0.3"/>
  <pageSetup scale="37" orientation="landscape" r:id="rId1"/>
  <headerFooter>
    <oddHeader>&amp;C&amp;F</oddHead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0284CA189E84FB6A2F07C69805CCE" ma:contentTypeVersion="0" ma:contentTypeDescription="Create a new document." ma:contentTypeScope="" ma:versionID="0b1654117426f305bea46ba183d7a5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299135-8B31-427E-ABD1-311DFE1CF6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63353-C4BB-498E-A930-1DB5B20AA9A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FF1AEF2-CC64-4051-9287-5FF7BEC4D0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APIR Calculation</vt:lpstr>
      <vt:lpstr>APIR Example</vt:lpstr>
      <vt:lpstr>CRFs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Alexandra Salaneck</dc:creator>
  <cp:lastModifiedBy>Alexandra Salaneck</cp:lastModifiedBy>
  <dcterms:created xsi:type="dcterms:W3CDTF">2012-08-27T18:00:50Z</dcterms:created>
  <dcterms:modified xsi:type="dcterms:W3CDTF">2021-09-29T13:02:52Z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0x01010056B0284CA189E84FB6A2F07C69805CCE</vt:lpwstr>
  </property>
</Properties>
</file>