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2" windowHeight="12780"/>
  </bookViews>
  <sheets>
    <sheet name="Sloped Curve" sheetId="6" r:id="rId1"/>
    <sheet name="Sloped Curve (Discontinuity)" sheetId="2" r:id="rId2"/>
    <sheet name="Stepped Curve" sheetId="3" r:id="rId3"/>
    <sheet name="Stepped Curve (Discontinuity)" sheetId="7" r:id="rId4"/>
    <sheet name="Discontinuities" sheetId="4" r:id="rId5"/>
    <sheet name="Heat Input Regression Example" sheetId="5" r:id="rId6"/>
  </sheets>
  <calcPr calcId="145621"/>
</workbook>
</file>

<file path=xl/calcChain.xml><?xml version="1.0" encoding="utf-8"?>
<calcChain xmlns="http://schemas.openxmlformats.org/spreadsheetml/2006/main">
  <c r="I41" i="6" l="1"/>
  <c r="H41" i="6"/>
  <c r="M32" i="7"/>
  <c r="M32" i="3"/>
  <c r="N32" i="3" s="1"/>
  <c r="M33" i="3"/>
  <c r="N33" i="3" s="1"/>
  <c r="M34" i="3"/>
  <c r="N34" i="3"/>
  <c r="M35" i="3"/>
  <c r="N35" i="3"/>
  <c r="M36" i="3"/>
  <c r="N36" i="3"/>
  <c r="O25" i="7"/>
  <c r="O24" i="7"/>
  <c r="N24" i="7"/>
  <c r="M24" i="7"/>
  <c r="M15" i="7"/>
  <c r="L6" i="7"/>
  <c r="L7" i="7" s="1"/>
  <c r="L8" i="7" s="1"/>
  <c r="G33" i="7"/>
  <c r="G30" i="7"/>
  <c r="G27" i="7"/>
  <c r="N25" i="7" s="1"/>
  <c r="G19" i="7"/>
  <c r="G18" i="7"/>
  <c r="G17" i="7"/>
  <c r="G6" i="7"/>
  <c r="O22" i="7" s="1"/>
  <c r="O32" i="3"/>
  <c r="N36" i="2"/>
  <c r="N35" i="2"/>
  <c r="N34" i="2"/>
  <c r="N33" i="2"/>
  <c r="N32" i="2"/>
  <c r="L8" i="6"/>
  <c r="L7" i="6"/>
  <c r="L6" i="6"/>
  <c r="L36" i="2"/>
  <c r="L6" i="2"/>
  <c r="L34" i="2" s="1"/>
  <c r="M34" i="2" s="1"/>
  <c r="O24" i="3"/>
  <c r="N24" i="3"/>
  <c r="M24" i="3"/>
  <c r="G33" i="3"/>
  <c r="G30" i="3"/>
  <c r="G27" i="3"/>
  <c r="N25" i="3" s="1"/>
  <c r="G19" i="3"/>
  <c r="G18" i="3"/>
  <c r="G17" i="3"/>
  <c r="G6" i="3"/>
  <c r="O22" i="3" s="1"/>
  <c r="O25" i="2"/>
  <c r="N25" i="2"/>
  <c r="M25" i="2"/>
  <c r="O25" i="6"/>
  <c r="N25" i="6"/>
  <c r="M25" i="6"/>
  <c r="O24" i="2"/>
  <c r="N24" i="2"/>
  <c r="M24" i="2"/>
  <c r="O23" i="2"/>
  <c r="N23" i="2"/>
  <c r="M23" i="2"/>
  <c r="O22" i="2"/>
  <c r="O26" i="2" s="1"/>
  <c r="N22" i="2"/>
  <c r="N26" i="2" s="1"/>
  <c r="M22" i="2"/>
  <c r="M26" i="2" s="1"/>
  <c r="M15" i="2"/>
  <c r="M14" i="2"/>
  <c r="M16" i="2" s="1"/>
  <c r="O32" i="2" s="1"/>
  <c r="M13" i="2"/>
  <c r="L33" i="2"/>
  <c r="M33" i="2" s="1"/>
  <c r="L32" i="2"/>
  <c r="M32" i="2" s="1"/>
  <c r="Q8" i="2"/>
  <c r="R8" i="2" s="1"/>
  <c r="P8" i="2"/>
  <c r="O8" i="2"/>
  <c r="Q7" i="2"/>
  <c r="P7" i="2"/>
  <c r="O7" i="2"/>
  <c r="R7" i="2" s="1"/>
  <c r="M4" i="2"/>
  <c r="N4" i="2"/>
  <c r="Q4" i="2" s="1"/>
  <c r="M5" i="2"/>
  <c r="N5" i="2"/>
  <c r="Q5" i="2" s="1"/>
  <c r="M6" i="2"/>
  <c r="M7" i="2" s="1"/>
  <c r="N6" i="2"/>
  <c r="Q6" i="2" s="1"/>
  <c r="N7" i="2"/>
  <c r="N8" i="2"/>
  <c r="G33" i="2"/>
  <c r="G30" i="2"/>
  <c r="G27" i="2"/>
  <c r="G33" i="6"/>
  <c r="N32" i="6" s="1"/>
  <c r="G30" i="6"/>
  <c r="G27" i="6"/>
  <c r="N8" i="7"/>
  <c r="N7" i="7"/>
  <c r="L33" i="7"/>
  <c r="M33" i="7" s="1"/>
  <c r="L32" i="7"/>
  <c r="M5" i="7"/>
  <c r="N5" i="7" s="1"/>
  <c r="M4" i="7"/>
  <c r="N35" i="6" l="1"/>
  <c r="N33" i="6"/>
  <c r="N36" i="6"/>
  <c r="N34" i="6"/>
  <c r="M15" i="6"/>
  <c r="M6" i="7"/>
  <c r="N6" i="7" s="1"/>
  <c r="Q6" i="7" s="1"/>
  <c r="G20" i="7"/>
  <c r="P5" i="7" s="1"/>
  <c r="M13" i="7"/>
  <c r="M22" i="7"/>
  <c r="N22" i="7"/>
  <c r="M25" i="7"/>
  <c r="L35" i="2"/>
  <c r="M35" i="2" s="1"/>
  <c r="M36" i="2" s="1"/>
  <c r="O6" i="2"/>
  <c r="P6" i="2"/>
  <c r="M8" i="2"/>
  <c r="O4" i="2"/>
  <c r="P4" i="2"/>
  <c r="O5" i="2"/>
  <c r="P5" i="2"/>
  <c r="R5" i="2" s="1"/>
  <c r="G20" i="3"/>
  <c r="M14" i="3" s="1"/>
  <c r="O25" i="3"/>
  <c r="M15" i="3"/>
  <c r="M23" i="3"/>
  <c r="N23" i="3"/>
  <c r="M13" i="3"/>
  <c r="M22" i="3"/>
  <c r="N22" i="3"/>
  <c r="M25" i="3"/>
  <c r="P32" i="2"/>
  <c r="O5" i="7"/>
  <c r="Q5" i="7"/>
  <c r="L34" i="7"/>
  <c r="M34" i="7" s="1"/>
  <c r="L33" i="6"/>
  <c r="M33" i="6" s="1"/>
  <c r="L32" i="6"/>
  <c r="M32" i="6" s="1"/>
  <c r="O24" i="6"/>
  <c r="N24" i="6"/>
  <c r="M24" i="6"/>
  <c r="G19" i="6"/>
  <c r="G18" i="6"/>
  <c r="G17" i="6"/>
  <c r="G20" i="6" s="1"/>
  <c r="M6" i="6"/>
  <c r="G6" i="6"/>
  <c r="O22" i="6" s="1"/>
  <c r="N5" i="6"/>
  <c r="Q5" i="6" s="1"/>
  <c r="M5" i="6"/>
  <c r="N4" i="6"/>
  <c r="M4" i="6"/>
  <c r="N33" i="7" l="1"/>
  <c r="N26" i="7"/>
  <c r="R5" i="7"/>
  <c r="M14" i="7"/>
  <c r="M16" i="7" s="1"/>
  <c r="O32" i="7" s="1"/>
  <c r="O23" i="7"/>
  <c r="O26" i="7" s="1"/>
  <c r="N23" i="7"/>
  <c r="M23" i="7"/>
  <c r="M26" i="7" s="1"/>
  <c r="N34" i="7"/>
  <c r="O6" i="7"/>
  <c r="P6" i="7"/>
  <c r="N32" i="7"/>
  <c r="R4" i="2"/>
  <c r="O33" i="2" s="1"/>
  <c r="R6" i="2"/>
  <c r="N26" i="3"/>
  <c r="O23" i="3"/>
  <c r="O26" i="3" s="1"/>
  <c r="M16" i="3"/>
  <c r="M26" i="3"/>
  <c r="O23" i="6"/>
  <c r="O26" i="6" s="1"/>
  <c r="N23" i="6"/>
  <c r="M23" i="6"/>
  <c r="N26" i="6"/>
  <c r="L34" i="6"/>
  <c r="M34" i="6" s="1"/>
  <c r="O4" i="6"/>
  <c r="Q4" i="6"/>
  <c r="N6" i="6"/>
  <c r="P6" i="6" s="1"/>
  <c r="L35" i="7"/>
  <c r="M35" i="7" s="1"/>
  <c r="M7" i="7"/>
  <c r="P5" i="6"/>
  <c r="M14" i="6"/>
  <c r="P4" i="6"/>
  <c r="M13" i="6"/>
  <c r="M22" i="6"/>
  <c r="M26" i="6" s="1"/>
  <c r="O5" i="6"/>
  <c r="N22" i="6"/>
  <c r="A3" i="5"/>
  <c r="A4" i="5" s="1"/>
  <c r="B3" i="5"/>
  <c r="B4" i="5" s="1"/>
  <c r="B5" i="5" s="1"/>
  <c r="B6" i="5" s="1"/>
  <c r="B7" i="5" s="1"/>
  <c r="B8" i="5" s="1"/>
  <c r="B9" i="5" s="1"/>
  <c r="A5" i="5"/>
  <c r="A6" i="5"/>
  <c r="A7" i="5" s="1"/>
  <c r="A8" i="5"/>
  <c r="A9" i="5" s="1"/>
  <c r="A10" i="5" s="1"/>
  <c r="A11" i="5" s="1"/>
  <c r="A12" i="5" s="1"/>
  <c r="A13" i="5" s="1"/>
  <c r="A14" i="5" s="1"/>
  <c r="A15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M36" i="7" l="1"/>
  <c r="N36" i="7" s="1"/>
  <c r="N35" i="7"/>
  <c r="R6" i="7"/>
  <c r="O34" i="2"/>
  <c r="P33" i="2"/>
  <c r="O35" i="2"/>
  <c r="O36" i="2" s="1"/>
  <c r="P36" i="2" s="1"/>
  <c r="P34" i="2"/>
  <c r="M16" i="6"/>
  <c r="R4" i="6"/>
  <c r="R5" i="6"/>
  <c r="O6" i="6"/>
  <c r="Q6" i="6"/>
  <c r="O33" i="7"/>
  <c r="P33" i="7" s="1"/>
  <c r="P32" i="7"/>
  <c r="M8" i="7"/>
  <c r="L36" i="7"/>
  <c r="O7" i="7"/>
  <c r="Q7" i="7"/>
  <c r="P7" i="7"/>
  <c r="L35" i="6"/>
  <c r="M35" i="6" s="1"/>
  <c r="N7" i="6"/>
  <c r="Q7" i="6" s="1"/>
  <c r="M7" i="6"/>
  <c r="L13" i="4"/>
  <c r="L12" i="4"/>
  <c r="I15" i="4"/>
  <c r="I14" i="4"/>
  <c r="I13" i="4"/>
  <c r="K5" i="4"/>
  <c r="K6" i="4" s="1"/>
  <c r="K7" i="4" s="1"/>
  <c r="K8" i="4" s="1"/>
  <c r="K9" i="4" s="1"/>
  <c r="K10" i="4" s="1"/>
  <c r="K11" i="4" s="1"/>
  <c r="K12" i="4" s="1"/>
  <c r="K13" i="4" s="1"/>
  <c r="H5" i="4"/>
  <c r="H6" i="4" s="1"/>
  <c r="E5" i="4"/>
  <c r="E6" i="4" s="1"/>
  <c r="I4" i="4"/>
  <c r="F4" i="4"/>
  <c r="R7" i="7" l="1"/>
  <c r="P35" i="2"/>
  <c r="R6" i="6"/>
  <c r="O34" i="7"/>
  <c r="P34" i="7" s="1"/>
  <c r="O8" i="7"/>
  <c r="Q8" i="7"/>
  <c r="P8" i="7"/>
  <c r="N8" i="6"/>
  <c r="Q8" i="6" s="1"/>
  <c r="M8" i="6"/>
  <c r="L36" i="6"/>
  <c r="M36" i="6" s="1"/>
  <c r="O7" i="6"/>
  <c r="R7" i="6" s="1"/>
  <c r="P7" i="6"/>
  <c r="E7" i="4"/>
  <c r="F7" i="4" s="1"/>
  <c r="L6" i="4" s="1"/>
  <c r="F6" i="4"/>
  <c r="F5" i="4"/>
  <c r="L4" i="4" s="1"/>
  <c r="I5" i="4"/>
  <c r="E8" i="4"/>
  <c r="H7" i="4"/>
  <c r="I6" i="4"/>
  <c r="R8" i="7" l="1"/>
  <c r="O35" i="7"/>
  <c r="P35" i="7" s="1"/>
  <c r="O8" i="6"/>
  <c r="P8" i="6"/>
  <c r="L5" i="4"/>
  <c r="H8" i="4"/>
  <c r="I7" i="4"/>
  <c r="F8" i="4"/>
  <c r="L7" i="4" s="1"/>
  <c r="E9" i="4"/>
  <c r="R8" i="6" l="1"/>
  <c r="O36" i="7"/>
  <c r="P36" i="7" s="1"/>
  <c r="E10" i="4"/>
  <c r="F9" i="4"/>
  <c r="L8" i="4" s="1"/>
  <c r="H9" i="4"/>
  <c r="I8" i="4"/>
  <c r="I9" i="4" l="1"/>
  <c r="H10" i="4"/>
  <c r="F10" i="4"/>
  <c r="L9" i="4" s="1"/>
  <c r="E11" i="4"/>
  <c r="E12" i="4" l="1"/>
  <c r="E13" i="4" s="1"/>
  <c r="F11" i="4"/>
  <c r="L10" i="4" s="1"/>
  <c r="H11" i="4"/>
  <c r="I10" i="4"/>
  <c r="I11" i="4" l="1"/>
  <c r="H12" i="4"/>
  <c r="I12" i="4" s="1"/>
  <c r="E14" i="4"/>
  <c r="H13" i="4"/>
  <c r="F12" i="4"/>
  <c r="L11" i="4" s="1"/>
  <c r="E15" i="4" l="1"/>
  <c r="H15" i="4" s="1"/>
  <c r="H14" i="4"/>
  <c r="F13" i="4"/>
  <c r="F14" i="4"/>
  <c r="F15" i="4" l="1"/>
  <c r="L33" i="3" l="1"/>
  <c r="L32" i="3"/>
  <c r="M4" i="3"/>
  <c r="M5" i="3"/>
  <c r="L6" i="3"/>
  <c r="L7" i="3" s="1"/>
  <c r="L8" i="3" s="1"/>
  <c r="L36" i="3" s="1"/>
  <c r="G19" i="2"/>
  <c r="G18" i="2"/>
  <c r="G17" i="2"/>
  <c r="G6" i="2"/>
  <c r="L34" i="3" l="1"/>
  <c r="L35" i="3"/>
  <c r="M8" i="3"/>
  <c r="N5" i="3"/>
  <c r="M7" i="3"/>
  <c r="M6" i="3"/>
  <c r="N7" i="3" s="1"/>
  <c r="G20" i="2"/>
  <c r="N6" i="3" l="1"/>
  <c r="O7" i="3"/>
  <c r="Q7" i="3"/>
  <c r="P7" i="3"/>
  <c r="N8" i="3"/>
  <c r="Q5" i="3"/>
  <c r="P5" i="3"/>
  <c r="O5" i="3"/>
  <c r="R5" i="3" l="1"/>
  <c r="O33" i="3" s="1"/>
  <c r="R7" i="3"/>
  <c r="Q8" i="3"/>
  <c r="P8" i="3"/>
  <c r="O8" i="3"/>
  <c r="Q6" i="3"/>
  <c r="P6" i="3"/>
  <c r="O6" i="3"/>
  <c r="P32" i="3"/>
  <c r="R8" i="3" l="1"/>
  <c r="R6" i="3"/>
  <c r="O34" i="3" s="1"/>
  <c r="P33" i="3"/>
  <c r="O35" i="3" l="1"/>
  <c r="P34" i="3"/>
  <c r="P35" i="3" l="1"/>
  <c r="F3" i="5" l="1"/>
  <c r="F5" i="5"/>
  <c r="F4" i="5"/>
  <c r="O32" i="6" l="1"/>
  <c r="O33" i="6" s="1"/>
  <c r="P32" i="6" l="1"/>
  <c r="O34" i="6"/>
  <c r="P33" i="6"/>
  <c r="P34" i="6" l="1"/>
  <c r="O35" i="6"/>
  <c r="O36" i="6" l="1"/>
  <c r="P36" i="6" s="1"/>
  <c r="P35" i="6"/>
  <c r="O36" i="3"/>
  <c r="P36" i="3" s="1"/>
</calcChain>
</file>

<file path=xl/comments1.xml><?xml version="1.0" encoding="utf-8"?>
<comments xmlns="http://schemas.openxmlformats.org/spreadsheetml/2006/main">
  <authors>
    <author>Joel Romero Luna</author>
  </authors>
  <commentList>
    <comment ref="H13" authorId="0">
      <text>
        <r>
          <rPr>
            <sz val="9"/>
            <color indexed="81"/>
            <rFont val="Tahoma"/>
            <family val="2"/>
          </rPr>
          <t>When offered with a sloped curve a small MW step increase is needed to reflect the discontinuity.</t>
        </r>
      </text>
    </comment>
  </commentList>
</comments>
</file>

<file path=xl/sharedStrings.xml><?xml version="1.0" encoding="utf-8"?>
<sst xmlns="http://schemas.openxmlformats.org/spreadsheetml/2006/main" count="665" uniqueCount="102">
  <si>
    <t>NA</t>
  </si>
  <si>
    <t>Legend:</t>
  </si>
  <si>
    <t>Input</t>
  </si>
  <si>
    <t>Calculation</t>
  </si>
  <si>
    <t>Offer</t>
  </si>
  <si>
    <t>Performance Factor</t>
  </si>
  <si>
    <t>NOx Emission Rate</t>
  </si>
  <si>
    <t>NOx Allowance Cost</t>
  </si>
  <si>
    <t>$/Ton</t>
  </si>
  <si>
    <t>$/MWh</t>
  </si>
  <si>
    <t>Component</t>
  </si>
  <si>
    <t>Value</t>
  </si>
  <si>
    <t>Station Service</t>
  </si>
  <si>
    <t>$/start</t>
  </si>
  <si>
    <t>Offer component</t>
  </si>
  <si>
    <t>No Load Cost</t>
  </si>
  <si>
    <t>$/hour</t>
  </si>
  <si>
    <t>MW1</t>
  </si>
  <si>
    <t>No Load Cost Calculation</t>
  </si>
  <si>
    <t>Incremental Cost Curve Calculation</t>
  </si>
  <si>
    <t>Step</t>
  </si>
  <si>
    <t>MW2</t>
  </si>
  <si>
    <t>MW3</t>
  </si>
  <si>
    <t>MW4</t>
  </si>
  <si>
    <t>MW5</t>
  </si>
  <si>
    <t>CO2 Emission Rate</t>
  </si>
  <si>
    <t>CO2 Allowance Cost</t>
  </si>
  <si>
    <t>Commodity Cost</t>
  </si>
  <si>
    <t>Transporation Cost</t>
  </si>
  <si>
    <t>Delivered Cost</t>
  </si>
  <si>
    <t>Hot</t>
  </si>
  <si>
    <t>Warm</t>
  </si>
  <si>
    <t>Cold</t>
  </si>
  <si>
    <t>MWh</t>
  </si>
  <si>
    <t>Unit Performance Inputs</t>
  </si>
  <si>
    <t>SO2 Emission Rate</t>
  </si>
  <si>
    <t>SO2 Allowance Cost</t>
  </si>
  <si>
    <t>$/MMBtu</t>
  </si>
  <si>
    <t>MMBtu</t>
  </si>
  <si>
    <t>X0 Coefficient</t>
  </si>
  <si>
    <t>X1 Coefficient</t>
  </si>
  <si>
    <t>X2 Coefficient</t>
  </si>
  <si>
    <t>Unit of measure</t>
  </si>
  <si>
    <t>ICAP</t>
  </si>
  <si>
    <t>MW</t>
  </si>
  <si>
    <t>Retainage</t>
  </si>
  <si>
    <t>Start/Shutdown Fuel</t>
  </si>
  <si>
    <t>Station Service Rate</t>
  </si>
  <si>
    <t>Total Allowance Cost</t>
  </si>
  <si>
    <t>Emission Allowance Cost Inputs</t>
  </si>
  <si>
    <t>Fuel Cost Inputs</t>
  </si>
  <si>
    <t>MMBtu/hour</t>
  </si>
  <si>
    <t>Start Cost Inputs</t>
  </si>
  <si>
    <t>Start Cost Calculation</t>
  </si>
  <si>
    <t>Start Cost</t>
  </si>
  <si>
    <t>MMBtu/MWh</t>
  </si>
  <si>
    <t>Heat Rate</t>
  </si>
  <si>
    <t>Output</t>
  </si>
  <si>
    <t>Fuel Cost</t>
  </si>
  <si>
    <t>Emission Costs</t>
  </si>
  <si>
    <t>MW0</t>
  </si>
  <si>
    <t>Heat Input</t>
  </si>
  <si>
    <t>Production Cost Check</t>
  </si>
  <si>
    <t>Cost (Heat Input)</t>
  </si>
  <si>
    <t>Cost (Offer)</t>
  </si>
  <si>
    <t>Difference</t>
  </si>
  <si>
    <t>percent</t>
  </si>
  <si>
    <t>Operating Costs (Fuel)</t>
  </si>
  <si>
    <t>Operating Costs (Output)</t>
  </si>
  <si>
    <t>Peak Segment Incremental Heat Rate</t>
  </si>
  <si>
    <t>X0</t>
  </si>
  <si>
    <t>X1</t>
  </si>
  <si>
    <t>X2</t>
  </si>
  <si>
    <t>Heat Input Curve</t>
  </si>
  <si>
    <t>Incremental Heat Rate</t>
  </si>
  <si>
    <t>Heat Rate Calculation Offered with Sloped Curve</t>
  </si>
  <si>
    <t>Heat Rate Calculation Offered with Stepped Curve</t>
  </si>
  <si>
    <t>Heat Input Curve Coefficients (Second Order Polynomial)</t>
  </si>
  <si>
    <t>Timestamp</t>
  </si>
  <si>
    <t>lb/MMBtu</t>
  </si>
  <si>
    <t>Peak Heat Rate X1</t>
  </si>
  <si>
    <t>Maintenance Adder (Fuel)</t>
  </si>
  <si>
    <t>VOM (Fuel)</t>
  </si>
  <si>
    <t>Maintenance Adder (Output)</t>
  </si>
  <si>
    <t>VOM (Output)</t>
  </si>
  <si>
    <t>Operating Costs (Hour)</t>
  </si>
  <si>
    <t>Maintenance Adder (Hour)</t>
  </si>
  <si>
    <t>VOM (Hour)</t>
  </si>
  <si>
    <t>Start Maintenance Adder</t>
  </si>
  <si>
    <t>Incremental</t>
  </si>
  <si>
    <t>VOM Inputs</t>
  </si>
  <si>
    <t>Note: Difference due to approximation using 0.1 MW increment for peaking segment.</t>
  </si>
  <si>
    <t>Emission Cost</t>
  </si>
  <si>
    <t>VOM Cost</t>
  </si>
  <si>
    <t>No Load Emission Cost</t>
  </si>
  <si>
    <t>No Load Fuel Cost</t>
  </si>
  <si>
    <t>No Load VOM Cost</t>
  </si>
  <si>
    <t>Start/Shutdown Fuel Cost</t>
  </si>
  <si>
    <t>Start/Shutdown Emission Cost</t>
  </si>
  <si>
    <t>Station Service Cost</t>
  </si>
  <si>
    <t>Start VOM Cost</t>
  </si>
  <si>
    <t>Cost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</si>
</sst>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#,##0.0000"/>
    <numFmt numFmtId="166" formatCode="[$-F800]dddd\,\ mmmm\ dd\,\ yyyy"/>
    <numFmt numFmtId="167" formatCode="dd\-mmm\-yy\ hh:mm:ss"/>
    <numFmt numFmtId="168" formatCode="0.000000"/>
    <numFmt numFmtId="169" formatCode="&quot;$&quot;#,##0\ ;\(&quot;$&quot;#,##0\)"/>
    <numFmt numFmtId="170" formatCode="mm/dd/yy;@"/>
    <numFmt numFmtId="171" formatCode="[Blue]&quot;Yes&quot;;&quot;Error&quot;;[Red]&quot;No&quot;"/>
    <numFmt numFmtId="172" formatCode="[$-409]mmm\-yy;@"/>
    <numFmt numFmtId="173" formatCode="_(* #,##0_);_(* \(#,##0\);_(* &quot;-&quot;??_);_(@_)"/>
    <numFmt numFmtId="174" formatCode="&quot;$&quot;#,###,##0;\(&quot;$&quot;#,###,##0\)"/>
    <numFmt numFmtId="175" formatCode="#,##0.00%;\(#,##0.00%\)"/>
    <numFmt numFmtId="176" formatCode="_([$€-2]* #,##0.00_);_([$€-2]* \(#,##0.00\);_([$€-2]* &quot;-&quot;??_)"/>
    <numFmt numFmtId="177" formatCode="#,##0.0"/>
    <numFmt numFmtId="178" formatCode="#,##0.0_);\(#,##0.0\)"/>
  </numFmts>
  <fonts count="9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rgb="FF00B050"/>
      <name val="Arial Narrow"/>
      <family val="2"/>
    </font>
    <font>
      <sz val="11"/>
      <color rgb="FF00B0F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11"/>
      <color theme="1"/>
      <name val="Cambria"/>
      <family val="2"/>
    </font>
    <font>
      <u/>
      <sz val="11"/>
      <color theme="10"/>
      <name val="Calibri"/>
      <family val="2"/>
    </font>
    <font>
      <sz val="10"/>
      <name val="MS Sans Serif"/>
      <family val="2"/>
    </font>
    <font>
      <sz val="10"/>
      <name val="Helv"/>
    </font>
    <font>
      <sz val="9"/>
      <color theme="1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10"/>
      <name val="Tahoma"/>
      <family val="2"/>
    </font>
    <font>
      <sz val="10"/>
      <color indexed="0"/>
      <name val="Arial"/>
      <family val="2"/>
    </font>
    <font>
      <b/>
      <i/>
      <sz val="12"/>
      <color indexed="4"/>
      <name val="Arial"/>
      <family val="2"/>
    </font>
    <font>
      <b/>
      <sz val="12"/>
      <color indexed="0"/>
      <name val="Times New Roman"/>
      <family val="1"/>
    </font>
    <font>
      <sz val="10"/>
      <color indexed="18"/>
      <name val="Times New Roman"/>
      <family val="1"/>
    </font>
    <font>
      <sz val="10"/>
      <color indexed="8"/>
      <name val="Verdana"/>
      <family val="2"/>
    </font>
    <font>
      <b/>
      <i/>
      <sz val="11"/>
      <color indexed="4"/>
      <name val="Arial"/>
      <family val="2"/>
    </font>
    <font>
      <b/>
      <i/>
      <sz val="10"/>
      <color indexed="0"/>
      <name val="Times New Roman"/>
      <family val="1"/>
    </font>
    <font>
      <b/>
      <sz val="10"/>
      <color indexed="0"/>
      <name val="Times New Roman"/>
      <family val="1"/>
    </font>
    <font>
      <sz val="11"/>
      <color indexed="0"/>
      <name val="Cambria"/>
      <family val="1"/>
    </font>
    <font>
      <b/>
      <i/>
      <sz val="11"/>
      <color indexed="0"/>
      <name val="Arial"/>
      <family val="2"/>
    </font>
    <font>
      <sz val="11"/>
      <color indexed="0"/>
      <name val="Times New Roman"/>
      <family val="1"/>
    </font>
    <font>
      <sz val="12"/>
      <color indexed="0"/>
      <name val="Times New Roman"/>
      <family val="1"/>
    </font>
    <font>
      <sz val="10"/>
      <color indexed="18"/>
      <name val="Verdana"/>
      <family val="2"/>
    </font>
    <font>
      <sz val="10"/>
      <color indexed="9"/>
      <name val="Verdana"/>
      <family val="2"/>
    </font>
    <font>
      <sz val="10"/>
      <color indexed="20"/>
      <name val="Verdana"/>
      <family val="2"/>
    </font>
    <font>
      <b/>
      <sz val="10"/>
      <color indexed="52"/>
      <name val="Verdana"/>
      <family val="2"/>
    </font>
    <font>
      <b/>
      <sz val="10"/>
      <color indexed="9"/>
      <name val="Verdana"/>
      <family val="2"/>
    </font>
    <font>
      <i/>
      <sz val="10"/>
      <color indexed="23"/>
      <name val="Verdana"/>
      <family val="2"/>
    </font>
    <font>
      <sz val="10"/>
      <color indexed="17"/>
      <name val="Verdana"/>
      <family val="2"/>
    </font>
    <font>
      <b/>
      <sz val="15"/>
      <color indexed="62"/>
      <name val="Verdana"/>
      <family val="2"/>
    </font>
    <font>
      <b/>
      <sz val="13"/>
      <color indexed="62"/>
      <name val="Verdana"/>
      <family val="2"/>
    </font>
    <font>
      <b/>
      <sz val="11"/>
      <color indexed="62"/>
      <name val="Verdana"/>
      <family val="2"/>
    </font>
    <font>
      <sz val="10"/>
      <color indexed="62"/>
      <name val="Verdana"/>
      <family val="2"/>
    </font>
    <font>
      <sz val="10"/>
      <color indexed="52"/>
      <name val="Verdana"/>
      <family val="2"/>
    </font>
    <font>
      <sz val="10"/>
      <color indexed="60"/>
      <name val="Verdana"/>
      <family val="2"/>
    </font>
    <font>
      <b/>
      <sz val="10"/>
      <color indexed="63"/>
      <name val="Verdana"/>
      <family val="2"/>
    </font>
    <font>
      <b/>
      <sz val="18"/>
      <color indexed="62"/>
      <name val="Cambria"/>
      <family val="2"/>
    </font>
    <font>
      <b/>
      <sz val="10"/>
      <color indexed="18"/>
      <name val="Verdana"/>
      <family val="2"/>
    </font>
    <font>
      <sz val="10"/>
      <color indexed="10"/>
      <name val="Verdana"/>
      <family val="2"/>
    </font>
    <font>
      <u/>
      <sz val="8"/>
      <color indexed="12"/>
      <name val="Arial"/>
      <family val="2"/>
    </font>
    <font>
      <sz val="11"/>
      <name val="Tahoma"/>
      <family val="2"/>
    </font>
    <font>
      <sz val="10"/>
      <color indexed="8"/>
      <name val="Arial"/>
      <family val="2"/>
    </font>
    <font>
      <b/>
      <sz val="11"/>
      <name val="Arial Narrow"/>
      <family val="2"/>
    </font>
    <font>
      <sz val="9"/>
      <color indexed="81"/>
      <name val="Tahoma"/>
      <family val="2"/>
    </font>
    <font>
      <sz val="11"/>
      <color rgb="FFFF0000"/>
      <name val="Arial Narrow"/>
      <family val="2"/>
    </font>
    <font>
      <b/>
      <sz val="11"/>
      <color rgb="FF00B050"/>
      <name val="Arial Narrow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medium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auto="1"/>
      </bottom>
      <diagonal/>
    </border>
  </borders>
  <cellStyleXfs count="826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37" fontId="23" fillId="0" borderId="0"/>
    <xf numFmtId="37" fontId="23" fillId="0" borderId="0"/>
    <xf numFmtId="37" fontId="23" fillId="0" borderId="0"/>
    <xf numFmtId="0" fontId="24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37" fontId="23" fillId="0" borderId="0"/>
    <xf numFmtId="37" fontId="23" fillId="0" borderId="0"/>
    <xf numFmtId="37" fontId="23" fillId="0" borderId="0"/>
    <xf numFmtId="37" fontId="23" fillId="0" borderId="0"/>
    <xf numFmtId="0" fontId="26" fillId="0" borderId="0"/>
    <xf numFmtId="0" fontId="1" fillId="0" borderId="0"/>
    <xf numFmtId="167" fontId="25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168" fontId="25" fillId="0" borderId="0">
      <alignment horizontal="left" wrapText="1"/>
    </xf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7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166" fontId="29" fillId="0" borderId="0" applyNumberFormat="0" applyFill="0" applyBorder="0" applyAlignment="0" applyProtection="0">
      <alignment vertical="top"/>
      <protection locked="0"/>
    </xf>
    <xf numFmtId="0" fontId="25" fillId="0" borderId="0"/>
    <xf numFmtId="166" fontId="28" fillId="0" borderId="0"/>
    <xf numFmtId="166" fontId="25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0" fillId="0" borderId="0" applyNumberFormat="0" applyFont="0" applyFill="0" applyBorder="0" applyAlignment="0" applyProtection="0">
      <alignment horizontal="left"/>
    </xf>
    <xf numFmtId="0" fontId="30" fillId="0" borderId="0" applyNumberFormat="0" applyFont="0" applyFill="0" applyBorder="0" applyAlignment="0" applyProtection="0">
      <alignment horizontal="left"/>
    </xf>
    <xf numFmtId="4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0" fillId="33" borderId="0" applyNumberFormat="0" applyFont="0" applyBorder="0" applyAlignment="0" applyProtection="0"/>
    <xf numFmtId="0" fontId="30" fillId="33" borderId="0" applyNumberFormat="0" applyFont="0" applyBorder="0" applyAlignment="0" applyProtection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7" fillId="0" borderId="0"/>
    <xf numFmtId="0" fontId="27" fillId="0" borderId="0"/>
    <xf numFmtId="0" fontId="25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43" fontId="32" fillId="0" borderId="0" applyFont="0" applyFill="0" applyBorder="0" applyAlignment="0" applyProtection="0"/>
    <xf numFmtId="0" fontId="1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50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51" borderId="0" applyNumberFormat="0" applyBorder="0" applyAlignment="0" applyProtection="0"/>
    <xf numFmtId="0" fontId="34" fillId="35" borderId="0" applyNumberFormat="0" applyBorder="0" applyAlignment="0" applyProtection="0"/>
    <xf numFmtId="0" fontId="35" fillId="52" borderId="11" applyNumberFormat="0" applyAlignment="0" applyProtection="0"/>
    <xf numFmtId="0" fontId="36" fillId="53" borderId="12" applyNumberForma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14" fontId="3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39" fillId="36" borderId="0" applyNumberFormat="0" applyBorder="0" applyAlignment="0" applyProtection="0"/>
    <xf numFmtId="0" fontId="40" fillId="0" borderId="0" applyNumberFormat="0" applyFont="0" applyFill="0" applyBorder="0" applyProtection="0"/>
    <xf numFmtId="0" fontId="41" fillId="0" borderId="0" applyNumberFormat="0" applyFont="0" applyFill="0" applyBorder="0" applyProtection="0"/>
    <xf numFmtId="0" fontId="42" fillId="0" borderId="13" applyNumberFormat="0" applyFill="0" applyAlignment="0" applyProtection="0"/>
    <xf numFmtId="0" fontId="42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3" fillId="39" borderId="11" applyNumberFormat="0" applyAlignment="0" applyProtection="0"/>
    <xf numFmtId="0" fontId="44" fillId="0" borderId="14" applyNumberFormat="0" applyFill="0" applyAlignment="0" applyProtection="0"/>
    <xf numFmtId="0" fontId="45" fillId="54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46" fillId="0" borderId="0"/>
    <xf numFmtId="0" fontId="26" fillId="0" borderId="0"/>
    <xf numFmtId="0" fontId="25" fillId="55" borderId="15" applyNumberFormat="0" applyFont="0" applyAlignment="0" applyProtection="0"/>
    <xf numFmtId="0" fontId="25" fillId="55" borderId="15" applyNumberFormat="0" applyFont="0" applyAlignment="0" applyProtection="0"/>
    <xf numFmtId="0" fontId="47" fillId="52" borderId="16" applyNumberForma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5" fontId="30" fillId="0" borderId="0" applyFont="0" applyFill="0" applyBorder="0" applyAlignment="0" applyProtection="0"/>
    <xf numFmtId="0" fontId="48" fillId="0" borderId="10">
      <alignment horizontal="center"/>
    </xf>
    <xf numFmtId="3" fontId="3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7" fillId="0" borderId="17" applyNumberFormat="0" applyFill="0" applyBorder="0" applyAlignment="0" applyProtection="0"/>
    <xf numFmtId="0" fontId="50" fillId="0" borderId="0" applyNumberForma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172" fontId="52" fillId="0" borderId="0"/>
    <xf numFmtId="43" fontId="52" fillId="0" borderId="0" applyFont="0" applyFill="0" applyBorder="0" applyAlignment="0" applyProtection="0"/>
    <xf numFmtId="172" fontId="52" fillId="0" borderId="0"/>
    <xf numFmtId="173" fontId="1" fillId="0" borderId="0"/>
    <xf numFmtId="173" fontId="25" fillId="0" borderId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/>
    <xf numFmtId="43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55" fillId="0" borderId="0"/>
    <xf numFmtId="170" fontId="55" fillId="0" borderId="0"/>
    <xf numFmtId="170" fontId="55" fillId="0" borderId="0"/>
    <xf numFmtId="170" fontId="55" fillId="0" borderId="0"/>
    <xf numFmtId="170" fontId="55" fillId="0" borderId="0"/>
    <xf numFmtId="170" fontId="55" fillId="0" borderId="0"/>
    <xf numFmtId="174" fontId="55" fillId="0" borderId="0"/>
    <xf numFmtId="175" fontId="55" fillId="0" borderId="0"/>
    <xf numFmtId="172" fontId="24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25" fillId="0" borderId="0"/>
    <xf numFmtId="172" fontId="24" fillId="0" borderId="0"/>
    <xf numFmtId="172" fontId="55" fillId="0" borderId="0"/>
    <xf numFmtId="172" fontId="30" fillId="0" borderId="0" applyNumberFormat="0" applyFont="0" applyFill="0" applyBorder="0" applyAlignment="0" applyProtection="0">
      <alignment horizontal="left"/>
    </xf>
    <xf numFmtId="172" fontId="48" fillId="0" borderId="10">
      <alignment horizontal="center"/>
    </xf>
    <xf numFmtId="172" fontId="30" fillId="33" borderId="0" applyNumberFormat="0" applyFont="0" applyBorder="0" applyAlignment="0" applyProtection="0"/>
    <xf numFmtId="172" fontId="25" fillId="0" borderId="0" applyNumberFormat="0" applyFill="0" applyBorder="0" applyAlignment="0" applyProtection="0"/>
    <xf numFmtId="172" fontId="55" fillId="0" borderId="0"/>
    <xf numFmtId="172" fontId="56" fillId="0" borderId="0"/>
    <xf numFmtId="172" fontId="57" fillId="0" borderId="0"/>
    <xf numFmtId="172" fontId="58" fillId="0" borderId="0" applyNumberFormat="0" applyBorder="0" applyAlignment="0"/>
    <xf numFmtId="172" fontId="55" fillId="0" borderId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52" fillId="0" borderId="0"/>
    <xf numFmtId="172" fontId="24" fillId="0" borderId="0"/>
    <xf numFmtId="0" fontId="52" fillId="0" borderId="0"/>
    <xf numFmtId="0" fontId="52" fillId="0" borderId="0"/>
    <xf numFmtId="0" fontId="52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52" fillId="0" borderId="0"/>
    <xf numFmtId="44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171" fontId="25" fillId="0" borderId="0"/>
    <xf numFmtId="0" fontId="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5" fillId="0" borderId="0"/>
    <xf numFmtId="43" fontId="25" fillId="0" borderId="0" applyFont="0" applyFill="0" applyBorder="0" applyAlignment="0" applyProtection="0"/>
    <xf numFmtId="0" fontId="24" fillId="0" borderId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52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24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172" fontId="5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30" fillId="0" borderId="0" applyNumberFormat="0" applyFont="0" applyFill="0" applyBorder="0" applyAlignment="0" applyProtection="0">
      <alignment horizontal="left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30" fillId="33" borderId="0" applyNumberFormat="0" applyFont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172" fontId="58" fillId="0" borderId="0" applyNumberFormat="0" applyBorder="0" applyAlignment="0"/>
    <xf numFmtId="0" fontId="52" fillId="0" borderId="0"/>
    <xf numFmtId="0" fontId="52" fillId="0" borderId="0"/>
    <xf numFmtId="0" fontId="55" fillId="0" borderId="0"/>
    <xf numFmtId="9" fontId="1" fillId="0" borderId="0" applyFont="0" applyFill="0" applyBorder="0" applyAlignment="0" applyProtection="0"/>
    <xf numFmtId="0" fontId="60" fillId="0" borderId="0"/>
    <xf numFmtId="0" fontId="61" fillId="0" borderId="0"/>
    <xf numFmtId="0" fontId="62" fillId="0" borderId="0"/>
    <xf numFmtId="0" fontId="55" fillId="0" borderId="0"/>
    <xf numFmtId="0" fontId="63" fillId="56" borderId="0"/>
    <xf numFmtId="0" fontId="64" fillId="0" borderId="0"/>
    <xf numFmtId="0" fontId="65" fillId="0" borderId="0"/>
    <xf numFmtId="0" fontId="66" fillId="0" borderId="0"/>
    <xf numFmtId="0" fontId="25" fillId="0" borderId="0"/>
    <xf numFmtId="0" fontId="67" fillId="56" borderId="0" applyNumberFormat="0" applyBorder="0" applyAlignment="0" applyProtection="0"/>
    <xf numFmtId="0" fontId="67" fillId="39" borderId="0" applyNumberFormat="0" applyBorder="0" applyAlignment="0" applyProtection="0"/>
    <xf numFmtId="0" fontId="67" fillId="55" borderId="0" applyNumberFormat="0" applyBorder="0" applyAlignment="0" applyProtection="0"/>
    <xf numFmtId="0" fontId="67" fillId="56" borderId="0" applyNumberFormat="0" applyBorder="0" applyAlignment="0" applyProtection="0"/>
    <xf numFmtId="0" fontId="67" fillId="38" borderId="0" applyNumberFormat="0" applyBorder="0" applyAlignment="0" applyProtection="0"/>
    <xf numFmtId="0" fontId="67" fillId="39" borderId="0" applyNumberFormat="0" applyBorder="0" applyAlignment="0" applyProtection="0"/>
    <xf numFmtId="0" fontId="67" fillId="52" borderId="0" applyNumberFormat="0" applyBorder="0" applyAlignment="0" applyProtection="0"/>
    <xf numFmtId="0" fontId="67" fillId="41" borderId="0" applyNumberFormat="0" applyBorder="0" applyAlignment="0" applyProtection="0"/>
    <xf numFmtId="0" fontId="67" fillId="54" borderId="0" applyNumberFormat="0" applyBorder="0" applyAlignment="0" applyProtection="0"/>
    <xf numFmtId="0" fontId="67" fillId="52" borderId="0" applyNumberFormat="0" applyBorder="0" applyAlignment="0" applyProtection="0"/>
    <xf numFmtId="0" fontId="67" fillId="40" borderId="0" applyNumberFormat="0" applyBorder="0" applyAlignment="0" applyProtection="0"/>
    <xf numFmtId="0" fontId="67" fillId="39" borderId="0" applyNumberFormat="0" applyBorder="0" applyAlignment="0" applyProtection="0"/>
    <xf numFmtId="0" fontId="68" fillId="46" borderId="0" applyNumberFormat="0" applyBorder="0" applyAlignment="0" applyProtection="0"/>
    <xf numFmtId="0" fontId="68" fillId="41" borderId="0" applyNumberFormat="0" applyBorder="0" applyAlignment="0" applyProtection="0"/>
    <xf numFmtId="0" fontId="68" fillId="54" borderId="0" applyNumberFormat="0" applyBorder="0" applyAlignment="0" applyProtection="0"/>
    <xf numFmtId="0" fontId="68" fillId="52" borderId="0" applyNumberFormat="0" applyBorder="0" applyAlignment="0" applyProtection="0"/>
    <xf numFmtId="0" fontId="68" fillId="46" borderId="0" applyNumberFormat="0" applyBorder="0" applyAlignment="0" applyProtection="0"/>
    <xf numFmtId="0" fontId="68" fillId="39" borderId="0" applyNumberFormat="0" applyBorder="0" applyAlignment="0" applyProtection="0"/>
    <xf numFmtId="0" fontId="68" fillId="46" borderId="0" applyNumberFormat="0" applyBorder="0" applyAlignment="0" applyProtection="0"/>
    <xf numFmtId="0" fontId="68" fillId="49" borderId="0" applyNumberFormat="0" applyBorder="0" applyAlignment="0" applyProtection="0"/>
    <xf numFmtId="0" fontId="68" fillId="50" borderId="0" applyNumberFormat="0" applyBorder="0" applyAlignment="0" applyProtection="0"/>
    <xf numFmtId="0" fontId="68" fillId="57" borderId="0" applyNumberFormat="0" applyBorder="0" applyAlignment="0" applyProtection="0"/>
    <xf numFmtId="0" fontId="68" fillId="46" borderId="0" applyNumberFormat="0" applyBorder="0" applyAlignment="0" applyProtection="0"/>
    <xf numFmtId="0" fontId="68" fillId="51" borderId="0" applyNumberFormat="0" applyBorder="0" applyAlignment="0" applyProtection="0"/>
    <xf numFmtId="0" fontId="69" fillId="35" borderId="0" applyNumberFormat="0" applyBorder="0" applyAlignment="0" applyProtection="0"/>
    <xf numFmtId="0" fontId="70" fillId="56" borderId="11" applyNumberFormat="0" applyAlignment="0" applyProtection="0"/>
    <xf numFmtId="0" fontId="71" fillId="53" borderId="12" applyNumberFormat="0" applyAlignment="0" applyProtection="0"/>
    <xf numFmtId="0" fontId="72" fillId="0" borderId="0" applyNumberFormat="0" applyFill="0" applyBorder="0" applyAlignment="0" applyProtection="0"/>
    <xf numFmtId="0" fontId="73" fillId="36" borderId="0" applyNumberFormat="0" applyBorder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6" fillId="0" borderId="20" applyNumberFormat="0" applyFill="0" applyAlignment="0" applyProtection="0"/>
    <xf numFmtId="0" fontId="76" fillId="0" borderId="0" applyNumberFormat="0" applyFill="0" applyBorder="0" applyAlignment="0" applyProtection="0"/>
    <xf numFmtId="0" fontId="77" fillId="39" borderId="11" applyNumberFormat="0" applyAlignment="0" applyProtection="0"/>
    <xf numFmtId="0" fontId="78" fillId="0" borderId="14" applyNumberFormat="0" applyFill="0" applyAlignment="0" applyProtection="0"/>
    <xf numFmtId="0" fontId="79" fillId="54" borderId="0" applyNumberFormat="0" applyBorder="0" applyAlignment="0" applyProtection="0"/>
    <xf numFmtId="0" fontId="80" fillId="56" borderId="16" applyNumberFormat="0" applyAlignment="0" applyProtection="0"/>
    <xf numFmtId="0" fontId="81" fillId="0" borderId="0" applyNumberFormat="0" applyFill="0" applyBorder="0" applyAlignment="0" applyProtection="0"/>
    <xf numFmtId="0" fontId="82" fillId="0" borderId="21" applyNumberFormat="0" applyFill="0" applyAlignment="0" applyProtection="0"/>
    <xf numFmtId="0" fontId="8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3" fontId="1" fillId="0" borderId="0"/>
    <xf numFmtId="44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44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48" fillId="0" borderId="10">
      <alignment horizontal="center"/>
    </xf>
    <xf numFmtId="9" fontId="1" fillId="0" borderId="0" applyFont="0" applyFill="0" applyBorder="0" applyAlignment="0" applyProtection="0"/>
    <xf numFmtId="0" fontId="25" fillId="0" borderId="0"/>
    <xf numFmtId="0" fontId="70" fillId="56" borderId="11" applyNumberFormat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77" fillId="39" borderId="11" applyNumberFormat="0" applyAlignment="0" applyProtection="0"/>
    <xf numFmtId="0" fontId="25" fillId="55" borderId="15" applyNumberFormat="0" applyFont="0" applyAlignment="0" applyProtection="0"/>
    <xf numFmtId="0" fontId="80" fillId="56" borderId="16" applyNumberFormat="0" applyAlignment="0" applyProtection="0"/>
    <xf numFmtId="0" fontId="82" fillId="0" borderId="21" applyNumberFormat="0" applyFill="0" applyAlignment="0" applyProtection="0"/>
    <xf numFmtId="44" fontId="1" fillId="0" borderId="0" applyFont="0" applyFill="0" applyBorder="0" applyAlignment="0" applyProtection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0" fontId="84" fillId="0" borderId="0" applyNumberFormat="0" applyFill="0" applyBorder="0" applyAlignment="0" applyProtection="0">
      <alignment vertical="top"/>
      <protection locked="0"/>
    </xf>
    <xf numFmtId="176" fontId="25" fillId="0" borderId="0" applyFont="0" applyFill="0" applyBorder="0" applyAlignment="0" applyProtection="0"/>
    <xf numFmtId="0" fontId="85" fillId="0" borderId="0"/>
    <xf numFmtId="37" fontId="23" fillId="0" borderId="0"/>
    <xf numFmtId="37" fontId="23" fillId="0" borderId="0"/>
    <xf numFmtId="0" fontId="25" fillId="0" borderId="0"/>
    <xf numFmtId="167" fontId="25" fillId="0" borderId="0">
      <alignment horizontal="left" wrapText="1"/>
    </xf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0" fontId="70" fillId="56" borderId="11" applyNumberFormat="0" applyAlignment="0" applyProtection="0"/>
    <xf numFmtId="0" fontId="70" fillId="56" borderId="11" applyNumberForma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7" fillId="39" borderId="11" applyNumberFormat="0" applyAlignment="0" applyProtection="0"/>
    <xf numFmtId="0" fontId="77" fillId="39" borderId="11" applyNumberFormat="0" applyAlignment="0" applyProtection="0"/>
    <xf numFmtId="171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2" fontId="52" fillId="0" borderId="0"/>
    <xf numFmtId="0" fontId="1" fillId="0" borderId="0"/>
    <xf numFmtId="0" fontId="1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0" fontId="70" fillId="56" borderId="11" applyNumberFormat="0" applyAlignment="0" applyProtection="0"/>
    <xf numFmtId="173" fontId="25" fillId="0" borderId="0"/>
    <xf numFmtId="0" fontId="70" fillId="56" borderId="11" applyNumberFormat="0" applyAlignment="0" applyProtection="0"/>
    <xf numFmtId="173" fontId="25" fillId="0" borderId="0"/>
    <xf numFmtId="173" fontId="25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3" fontId="25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1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172" fontId="25" fillId="0" borderId="0"/>
    <xf numFmtId="0" fontId="25" fillId="55" borderId="15" applyNumberFormat="0" applyFont="0" applyAlignment="0" applyProtection="0"/>
    <xf numFmtId="0" fontId="25" fillId="55" borderId="15" applyNumberFormat="0" applyFont="0" applyAlignment="0" applyProtection="0"/>
    <xf numFmtId="0" fontId="25" fillId="55" borderId="15" applyNumberFormat="0" applyFont="0" applyAlignment="0" applyProtection="0"/>
    <xf numFmtId="0" fontId="80" fillId="56" borderId="16" applyNumberFormat="0" applyAlignment="0" applyProtection="0"/>
    <xf numFmtId="0" fontId="80" fillId="56" borderId="16" applyNumberForma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7" fillId="39" borderId="11" applyNumberFormat="0" applyAlignment="0" applyProtection="0"/>
    <xf numFmtId="0" fontId="77" fillId="39" borderId="11" applyNumberFormat="0" applyAlignment="0" applyProtection="0"/>
    <xf numFmtId="0" fontId="25" fillId="55" borderId="15" applyNumberFormat="0" applyFont="0" applyAlignment="0" applyProtection="0"/>
    <xf numFmtId="0" fontId="25" fillId="55" borderId="15" applyNumberFormat="0" applyFont="0" applyAlignment="0" applyProtection="0"/>
    <xf numFmtId="0" fontId="25" fillId="55" borderId="15" applyNumberFormat="0" applyFont="0" applyAlignment="0" applyProtection="0"/>
    <xf numFmtId="0" fontId="80" fillId="56" borderId="16" applyNumberFormat="0" applyAlignment="0" applyProtection="0"/>
    <xf numFmtId="0" fontId="80" fillId="56" borderId="16" applyNumberFormat="0" applyAlignment="0" applyProtection="0"/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0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172" fontId="48" fillId="0" borderId="10">
      <alignment horizontal="center"/>
    </xf>
    <xf numFmtId="0" fontId="25" fillId="0" borderId="0" applyNumberFormat="0" applyFill="0" applyBorder="0" applyAlignment="0" applyProtection="0"/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0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  <xf numFmtId="172" fontId="48" fillId="0" borderId="22">
      <alignment horizontal="center"/>
    </xf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/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0" fontId="3" fillId="0" borderId="0" xfId="0" applyFont="1"/>
    <xf numFmtId="164" fontId="6" fillId="0" borderId="0" xfId="1" applyNumberFormat="1" applyFont="1"/>
    <xf numFmtId="164" fontId="2" fillId="0" borderId="0" xfId="0" applyNumberFormat="1" applyFont="1"/>
    <xf numFmtId="39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4" fontId="6" fillId="0" borderId="0" xfId="1" applyNumberFormat="1" applyFont="1"/>
    <xf numFmtId="4" fontId="6" fillId="0" borderId="0" xfId="0" applyNumberFormat="1" applyFont="1" applyAlignment="1">
      <alignment horizontal="right"/>
    </xf>
    <xf numFmtId="165" fontId="2" fillId="0" borderId="0" xfId="0" applyNumberFormat="1" applyFont="1"/>
    <xf numFmtId="0" fontId="87" fillId="0" borderId="0" xfId="0" applyFont="1"/>
    <xf numFmtId="0" fontId="87" fillId="0" borderId="0" xfId="0" applyFont="1" applyAlignment="1">
      <alignment horizontal="right"/>
    </xf>
    <xf numFmtId="39" fontId="87" fillId="0" borderId="0" xfId="0" applyNumberFormat="1" applyFont="1" applyAlignment="1">
      <alignment horizontal="right" wrapText="1"/>
    </xf>
    <xf numFmtId="0" fontId="4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4" fontId="3" fillId="0" borderId="0" xfId="0" applyNumberFormat="1" applyFont="1" applyAlignment="1">
      <alignment horizontal="right"/>
    </xf>
    <xf numFmtId="0" fontId="0" fillId="0" borderId="0" xfId="0"/>
    <xf numFmtId="0" fontId="2" fillId="0" borderId="0" xfId="0" applyFont="1"/>
    <xf numFmtId="4" fontId="6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87" fillId="0" borderId="0" xfId="0" applyFont="1" applyAlignment="1">
      <alignment horizontal="center"/>
    </xf>
    <xf numFmtId="9" fontId="6" fillId="0" borderId="0" xfId="2" applyFont="1"/>
    <xf numFmtId="164" fontId="4" fillId="0" borderId="0" xfId="1" applyNumberFormat="1" applyFont="1"/>
    <xf numFmtId="177" fontId="6" fillId="0" borderId="0" xfId="0" applyNumberFormat="1" applyFont="1" applyAlignment="1">
      <alignment horizontal="right"/>
    </xf>
    <xf numFmtId="165" fontId="0" fillId="0" borderId="0" xfId="0" applyNumberFormat="1"/>
    <xf numFmtId="165" fontId="4" fillId="0" borderId="0" xfId="0" applyNumberFormat="1" applyFont="1" applyAlignment="1">
      <alignment horizontal="right"/>
    </xf>
    <xf numFmtId="39" fontId="4" fillId="0" borderId="0" xfId="0" applyNumberFormat="1" applyFont="1"/>
    <xf numFmtId="39" fontId="2" fillId="0" borderId="0" xfId="0" applyNumberFormat="1" applyFont="1"/>
    <xf numFmtId="43" fontId="2" fillId="0" borderId="0" xfId="0" applyNumberFormat="1" applyFont="1"/>
    <xf numFmtId="0" fontId="87" fillId="0" borderId="0" xfId="0" applyFont="1" applyAlignment="1"/>
    <xf numFmtId="39" fontId="2" fillId="0" borderId="0" xfId="0" applyNumberFormat="1" applyFont="1" applyAlignment="1">
      <alignment horizontal="right"/>
    </xf>
    <xf numFmtId="39" fontId="5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right"/>
    </xf>
    <xf numFmtId="37" fontId="4" fillId="0" borderId="0" xfId="0" applyNumberFormat="1" applyFont="1"/>
    <xf numFmtId="39" fontId="4" fillId="58" borderId="0" xfId="0" applyNumberFormat="1" applyFont="1" applyFill="1"/>
    <xf numFmtId="39" fontId="2" fillId="58" borderId="0" xfId="0" applyNumberFormat="1" applyFont="1" applyFill="1"/>
    <xf numFmtId="39" fontId="5" fillId="58" borderId="0" xfId="0" applyNumberFormat="1" applyFont="1" applyFill="1" applyAlignment="1">
      <alignment horizontal="right"/>
    </xf>
    <xf numFmtId="37" fontId="2" fillId="0" borderId="0" xfId="0" applyNumberFormat="1" applyFont="1"/>
    <xf numFmtId="0" fontId="3" fillId="0" borderId="0" xfId="0" applyFont="1" applyAlignment="1"/>
    <xf numFmtId="9" fontId="6" fillId="0" borderId="0" xfId="2" applyFont="1" applyAlignment="1">
      <alignment horizontal="right"/>
    </xf>
    <xf numFmtId="178" fontId="2" fillId="0" borderId="0" xfId="0" applyNumberFormat="1" applyFont="1" applyAlignment="1">
      <alignment horizontal="left"/>
    </xf>
    <xf numFmtId="39" fontId="2" fillId="0" borderId="0" xfId="0" applyNumberFormat="1" applyFont="1" applyAlignment="1">
      <alignment horizontal="left"/>
    </xf>
    <xf numFmtId="39" fontId="6" fillId="0" borderId="0" xfId="0" applyNumberFormat="1" applyFont="1"/>
    <xf numFmtId="37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8" fontId="2" fillId="0" borderId="0" xfId="0" applyNumberFormat="1" applyFont="1" applyAlignment="1">
      <alignment horizontal="right"/>
    </xf>
    <xf numFmtId="178" fontId="4" fillId="0" borderId="0" xfId="0" applyNumberFormat="1" applyFont="1"/>
    <xf numFmtId="39" fontId="89" fillId="0" borderId="0" xfId="0" applyNumberFormat="1" applyFont="1"/>
    <xf numFmtId="4" fontId="2" fillId="0" borderId="0" xfId="0" applyNumberFormat="1" applyFont="1"/>
    <xf numFmtId="178" fontId="2" fillId="0" borderId="0" xfId="0" applyNumberFormat="1" applyFont="1"/>
    <xf numFmtId="39" fontId="90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87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8261">
    <cellStyle name="_x0013_" xfId="57"/>
    <cellStyle name="_x0013_ 2" xfId="3788"/>
    <cellStyle name="_AGC 2005 NAES Draft 111104-dd" xfId="58"/>
    <cellStyle name="_Assumptions" xfId="59"/>
    <cellStyle name="_Athens Assumptions 2005" xfId="60"/>
    <cellStyle name="_Daily" xfId="119"/>
    <cellStyle name="_Daily 10" xfId="302"/>
    <cellStyle name="_Daily 10 2" xfId="3789"/>
    <cellStyle name="_Daily 11" xfId="303"/>
    <cellStyle name="_Daily 11 2" xfId="3790"/>
    <cellStyle name="_Daily 12" xfId="304"/>
    <cellStyle name="_Daily 12 2" xfId="3791"/>
    <cellStyle name="_Daily 13" xfId="305"/>
    <cellStyle name="_Daily 13 2" xfId="3792"/>
    <cellStyle name="_Daily 14" xfId="306"/>
    <cellStyle name="_Daily 14 2" xfId="3793"/>
    <cellStyle name="_Daily 15" xfId="307"/>
    <cellStyle name="_Daily 15 2" xfId="3794"/>
    <cellStyle name="_Daily 16" xfId="308"/>
    <cellStyle name="_Daily 16 2" xfId="3795"/>
    <cellStyle name="_Daily 17" xfId="309"/>
    <cellStyle name="_Daily 17 2" xfId="3796"/>
    <cellStyle name="_Daily 18" xfId="310"/>
    <cellStyle name="_Daily 18 2" xfId="3797"/>
    <cellStyle name="_Daily 19" xfId="311"/>
    <cellStyle name="_Daily 19 2" xfId="3798"/>
    <cellStyle name="_Daily 2" xfId="312"/>
    <cellStyle name="_Daily 2 2" xfId="3799"/>
    <cellStyle name="_Daily 20" xfId="313"/>
    <cellStyle name="_Daily 20 2" xfId="3800"/>
    <cellStyle name="_Daily 21" xfId="314"/>
    <cellStyle name="_Daily 21 2" xfId="3801"/>
    <cellStyle name="_Daily 22" xfId="315"/>
    <cellStyle name="_Daily 22 2" xfId="3802"/>
    <cellStyle name="_Daily 23" xfId="316"/>
    <cellStyle name="_Daily 23 2" xfId="3803"/>
    <cellStyle name="_Daily 24" xfId="317"/>
    <cellStyle name="_Daily 24 2" xfId="3804"/>
    <cellStyle name="_Daily 25" xfId="318"/>
    <cellStyle name="_Daily 25 2" xfId="3805"/>
    <cellStyle name="_Daily 26" xfId="319"/>
    <cellStyle name="_Daily 26 2" xfId="3806"/>
    <cellStyle name="_Daily 27" xfId="320"/>
    <cellStyle name="_Daily 27 2" xfId="3807"/>
    <cellStyle name="_Daily 28" xfId="321"/>
    <cellStyle name="_Daily 28 2" xfId="3808"/>
    <cellStyle name="_Daily 29" xfId="322"/>
    <cellStyle name="_Daily 29 2" xfId="3809"/>
    <cellStyle name="_Daily 3" xfId="323"/>
    <cellStyle name="_Daily 3 2" xfId="3810"/>
    <cellStyle name="_Daily 30" xfId="324"/>
    <cellStyle name="_Daily 30 2" xfId="3811"/>
    <cellStyle name="_Daily 31" xfId="325"/>
    <cellStyle name="_Daily 31 2" xfId="3812"/>
    <cellStyle name="_Daily 32" xfId="326"/>
    <cellStyle name="_Daily 32 2" xfId="3813"/>
    <cellStyle name="_Daily 33" xfId="327"/>
    <cellStyle name="_Daily 33 2" xfId="3814"/>
    <cellStyle name="_Daily 34" xfId="328"/>
    <cellStyle name="_Daily 34 2" xfId="3815"/>
    <cellStyle name="_Daily 35" xfId="329"/>
    <cellStyle name="_Daily 35 2" xfId="3816"/>
    <cellStyle name="_Daily 36" xfId="330"/>
    <cellStyle name="_Daily 36 2" xfId="3817"/>
    <cellStyle name="_Daily 37" xfId="331"/>
    <cellStyle name="_Daily 37 2" xfId="3818"/>
    <cellStyle name="_Daily 38" xfId="332"/>
    <cellStyle name="_Daily 38 2" xfId="3819"/>
    <cellStyle name="_Daily 39" xfId="333"/>
    <cellStyle name="_Daily 39 2" xfId="3820"/>
    <cellStyle name="_Daily 4" xfId="334"/>
    <cellStyle name="_Daily 4 2" xfId="3821"/>
    <cellStyle name="_Daily 40" xfId="335"/>
    <cellStyle name="_Daily 40 2" xfId="3822"/>
    <cellStyle name="_Daily 41" xfId="336"/>
    <cellStyle name="_Daily 41 2" xfId="3823"/>
    <cellStyle name="_Daily 42" xfId="337"/>
    <cellStyle name="_Daily 42 2" xfId="3824"/>
    <cellStyle name="_Daily 43" xfId="338"/>
    <cellStyle name="_Daily 43 2" xfId="3825"/>
    <cellStyle name="_Daily 44" xfId="3826"/>
    <cellStyle name="_Daily 45" xfId="197"/>
    <cellStyle name="_Daily 5" xfId="339"/>
    <cellStyle name="_Daily 5 2" xfId="3827"/>
    <cellStyle name="_Daily 6" xfId="340"/>
    <cellStyle name="_Daily 6 2" xfId="3828"/>
    <cellStyle name="_Daily 7" xfId="341"/>
    <cellStyle name="_Daily 7 2" xfId="3829"/>
    <cellStyle name="_Daily 8" xfId="342"/>
    <cellStyle name="_Daily 8 2" xfId="3830"/>
    <cellStyle name="_Daily 9" xfId="343"/>
    <cellStyle name="_Daily 9 2" xfId="3831"/>
    <cellStyle name="_Daily_Copy of PJM Report 05 31 2009 Prelim w Budget NL" xfId="120"/>
    <cellStyle name="_Daily_Copy of PJM Report 05 31 2009 Prelim w Budget NL_PJM Report Prelim w Budget 07_31_2009 Day 1 NL" xfId="121"/>
    <cellStyle name="_Gas" xfId="122"/>
    <cellStyle name="_Gas 10" xfId="344"/>
    <cellStyle name="_Gas 10 2" xfId="3832"/>
    <cellStyle name="_Gas 11" xfId="345"/>
    <cellStyle name="_Gas 11 2" xfId="3833"/>
    <cellStyle name="_Gas 12" xfId="346"/>
    <cellStyle name="_Gas 12 2" xfId="3834"/>
    <cellStyle name="_Gas 13" xfId="347"/>
    <cellStyle name="_Gas 13 2" xfId="3835"/>
    <cellStyle name="_Gas 14" xfId="348"/>
    <cellStyle name="_Gas 14 2" xfId="3836"/>
    <cellStyle name="_Gas 15" xfId="349"/>
    <cellStyle name="_Gas 15 2" xfId="3837"/>
    <cellStyle name="_Gas 16" xfId="350"/>
    <cellStyle name="_Gas 16 2" xfId="3838"/>
    <cellStyle name="_Gas 17" xfId="351"/>
    <cellStyle name="_Gas 17 2" xfId="3839"/>
    <cellStyle name="_Gas 18" xfId="352"/>
    <cellStyle name="_Gas 18 2" xfId="3840"/>
    <cellStyle name="_Gas 19" xfId="353"/>
    <cellStyle name="_Gas 19 2" xfId="3841"/>
    <cellStyle name="_Gas 2" xfId="354"/>
    <cellStyle name="_Gas 2 2" xfId="3842"/>
    <cellStyle name="_Gas 20" xfId="355"/>
    <cellStyle name="_Gas 20 2" xfId="3843"/>
    <cellStyle name="_Gas 21" xfId="356"/>
    <cellStyle name="_Gas 21 2" xfId="3844"/>
    <cellStyle name="_Gas 22" xfId="357"/>
    <cellStyle name="_Gas 22 2" xfId="3845"/>
    <cellStyle name="_Gas 23" xfId="358"/>
    <cellStyle name="_Gas 23 2" xfId="3846"/>
    <cellStyle name="_Gas 24" xfId="359"/>
    <cellStyle name="_Gas 24 2" xfId="3847"/>
    <cellStyle name="_Gas 25" xfId="360"/>
    <cellStyle name="_Gas 25 2" xfId="3848"/>
    <cellStyle name="_Gas 26" xfId="361"/>
    <cellStyle name="_Gas 26 2" xfId="3849"/>
    <cellStyle name="_Gas 27" xfId="362"/>
    <cellStyle name="_Gas 27 2" xfId="3850"/>
    <cellStyle name="_Gas 28" xfId="363"/>
    <cellStyle name="_Gas 28 2" xfId="3851"/>
    <cellStyle name="_Gas 29" xfId="364"/>
    <cellStyle name="_Gas 29 2" xfId="3852"/>
    <cellStyle name="_Gas 3" xfId="365"/>
    <cellStyle name="_Gas 3 2" xfId="3853"/>
    <cellStyle name="_Gas 30" xfId="366"/>
    <cellStyle name="_Gas 30 2" xfId="3854"/>
    <cellStyle name="_Gas 31" xfId="367"/>
    <cellStyle name="_Gas 31 2" xfId="3855"/>
    <cellStyle name="_Gas 32" xfId="368"/>
    <cellStyle name="_Gas 32 2" xfId="3856"/>
    <cellStyle name="_Gas 33" xfId="369"/>
    <cellStyle name="_Gas 33 2" xfId="3857"/>
    <cellStyle name="_Gas 34" xfId="370"/>
    <cellStyle name="_Gas 34 2" xfId="3858"/>
    <cellStyle name="_Gas 35" xfId="371"/>
    <cellStyle name="_Gas 35 2" xfId="3859"/>
    <cellStyle name="_Gas 36" xfId="372"/>
    <cellStyle name="_Gas 36 2" xfId="3860"/>
    <cellStyle name="_Gas 37" xfId="373"/>
    <cellStyle name="_Gas 37 2" xfId="3861"/>
    <cellStyle name="_Gas 38" xfId="374"/>
    <cellStyle name="_Gas 38 2" xfId="3862"/>
    <cellStyle name="_Gas 39" xfId="375"/>
    <cellStyle name="_Gas 39 2" xfId="3863"/>
    <cellStyle name="_Gas 4" xfId="376"/>
    <cellStyle name="_Gas 4 2" xfId="3864"/>
    <cellStyle name="_Gas 40" xfId="377"/>
    <cellStyle name="_Gas 40 2" xfId="3865"/>
    <cellStyle name="_Gas 41" xfId="378"/>
    <cellStyle name="_Gas 41 2" xfId="3866"/>
    <cellStyle name="_Gas 42" xfId="379"/>
    <cellStyle name="_Gas 42 2" xfId="3867"/>
    <cellStyle name="_Gas 43" xfId="380"/>
    <cellStyle name="_Gas 43 2" xfId="3868"/>
    <cellStyle name="_Gas 44" xfId="3869"/>
    <cellStyle name="_Gas 45" xfId="198"/>
    <cellStyle name="_Gas 5" xfId="381"/>
    <cellStyle name="_Gas 5 2" xfId="3870"/>
    <cellStyle name="_Gas 6" xfId="382"/>
    <cellStyle name="_Gas 6 2" xfId="3871"/>
    <cellStyle name="_Gas 7" xfId="383"/>
    <cellStyle name="_Gas 7 2" xfId="3872"/>
    <cellStyle name="_Gas 8" xfId="384"/>
    <cellStyle name="_Gas 8 2" xfId="3873"/>
    <cellStyle name="_Gas 9" xfId="385"/>
    <cellStyle name="_Gas 9 2" xfId="3874"/>
    <cellStyle name="_Gas_Copy of PJM Report 05 31 2009 Prelim w Budget NL" xfId="123"/>
    <cellStyle name="_Gas_Copy of PJM Report 05 31 2009 Prelim w Budget NL_PJM Report Prelim w Budget 07_31_2009 Day 1 NL" xfId="124"/>
    <cellStyle name="_MPP 2005 NAES Final Budget" xfId="61"/>
    <cellStyle name="20% - Accent1" xfId="21" builtinId="30" customBuiltin="1"/>
    <cellStyle name="20% - Accent1 2" xfId="62"/>
    <cellStyle name="20% - Accent1 2 2" xfId="2291"/>
    <cellStyle name="20% - Accent1 2 3" xfId="125"/>
    <cellStyle name="20% - Accent2" xfId="25" builtinId="34" customBuiltin="1"/>
    <cellStyle name="20% - Accent2 2" xfId="63"/>
    <cellStyle name="20% - Accent2 2 2" xfId="2292"/>
    <cellStyle name="20% - Accent2 2 3" xfId="126"/>
    <cellStyle name="20% - Accent3" xfId="29" builtinId="38" customBuiltin="1"/>
    <cellStyle name="20% - Accent3 2" xfId="64"/>
    <cellStyle name="20% - Accent3 2 2" xfId="2293"/>
    <cellStyle name="20% - Accent3 2 3" xfId="127"/>
    <cellStyle name="20% - Accent4" xfId="33" builtinId="42" customBuiltin="1"/>
    <cellStyle name="20% - Accent4 2" xfId="65"/>
    <cellStyle name="20% - Accent4 2 2" xfId="2294"/>
    <cellStyle name="20% - Accent4 2 3" xfId="128"/>
    <cellStyle name="20% - Accent5" xfId="37" builtinId="46" customBuiltin="1"/>
    <cellStyle name="20% - Accent5 2" xfId="66"/>
    <cellStyle name="20% - Accent5 2 2" xfId="2295"/>
    <cellStyle name="20% - Accent5 2 3" xfId="129"/>
    <cellStyle name="20% - Accent6" xfId="41" builtinId="50" customBuiltin="1"/>
    <cellStyle name="20% - Accent6 2" xfId="67"/>
    <cellStyle name="20% - Accent6 2 2" xfId="2296"/>
    <cellStyle name="20% - Accent6 2 3" xfId="130"/>
    <cellStyle name="3" xfId="68"/>
    <cellStyle name="40% - Accent1" xfId="22" builtinId="31" customBuiltin="1"/>
    <cellStyle name="40% - Accent1 2" xfId="69"/>
    <cellStyle name="40% - Accent1 2 2" xfId="2297"/>
    <cellStyle name="40% - Accent1 2 3" xfId="131"/>
    <cellStyle name="40% - Accent2" xfId="26" builtinId="35" customBuiltin="1"/>
    <cellStyle name="40% - Accent2 2" xfId="70"/>
    <cellStyle name="40% - Accent2 2 2" xfId="2298"/>
    <cellStyle name="40% - Accent2 2 3" xfId="132"/>
    <cellStyle name="40% - Accent3" xfId="30" builtinId="39" customBuiltin="1"/>
    <cellStyle name="40% - Accent3 2" xfId="71"/>
    <cellStyle name="40% - Accent3 2 2" xfId="2299"/>
    <cellStyle name="40% - Accent3 2 3" xfId="133"/>
    <cellStyle name="40% - Accent4" xfId="34" builtinId="43" customBuiltin="1"/>
    <cellStyle name="40% - Accent4 2" xfId="72"/>
    <cellStyle name="40% - Accent4 2 2" xfId="2300"/>
    <cellStyle name="40% - Accent4 2 3" xfId="134"/>
    <cellStyle name="40% - Accent5" xfId="38" builtinId="47" customBuiltin="1"/>
    <cellStyle name="40% - Accent5 2" xfId="73"/>
    <cellStyle name="40% - Accent5 2 2" xfId="2301"/>
    <cellStyle name="40% - Accent5 2 3" xfId="135"/>
    <cellStyle name="40% - Accent6" xfId="42" builtinId="51" customBuiltin="1"/>
    <cellStyle name="40% - Accent6 2" xfId="74"/>
    <cellStyle name="40% - Accent6 2 2" xfId="2302"/>
    <cellStyle name="40% - Accent6 2 3" xfId="136"/>
    <cellStyle name="60% - Accent1" xfId="23" builtinId="32" customBuiltin="1"/>
    <cellStyle name="60% - Accent1 2" xfId="137"/>
    <cellStyle name="60% - Accent1 2 2" xfId="2303"/>
    <cellStyle name="60% - Accent2" xfId="27" builtinId="36" customBuiltin="1"/>
    <cellStyle name="60% - Accent2 2" xfId="138"/>
    <cellStyle name="60% - Accent2 2 2" xfId="2304"/>
    <cellStyle name="60% - Accent3" xfId="31" builtinId="40" customBuiltin="1"/>
    <cellStyle name="60% - Accent3 2" xfId="139"/>
    <cellStyle name="60% - Accent3 2 2" xfId="2305"/>
    <cellStyle name="60% - Accent4" xfId="35" builtinId="44" customBuiltin="1"/>
    <cellStyle name="60% - Accent4 2" xfId="140"/>
    <cellStyle name="60% - Accent4 2 2" xfId="2306"/>
    <cellStyle name="60% - Accent5" xfId="39" builtinId="48" customBuiltin="1"/>
    <cellStyle name="60% - Accent5 2" xfId="141"/>
    <cellStyle name="60% - Accent5 2 2" xfId="2307"/>
    <cellStyle name="60% - Accent6" xfId="43" builtinId="52" customBuiltin="1"/>
    <cellStyle name="60% - Accent6 2" xfId="142"/>
    <cellStyle name="60% - Accent6 2 2" xfId="2308"/>
    <cellStyle name="Accent1" xfId="20" builtinId="29" customBuiltin="1"/>
    <cellStyle name="Accent1 2" xfId="143"/>
    <cellStyle name="Accent1 2 2" xfId="2309"/>
    <cellStyle name="Accent2" xfId="24" builtinId="33" customBuiltin="1"/>
    <cellStyle name="Accent2 2" xfId="144"/>
    <cellStyle name="Accent2 2 2" xfId="2310"/>
    <cellStyle name="Accent3" xfId="28" builtinId="37" customBuiltin="1"/>
    <cellStyle name="Accent3 2" xfId="145"/>
    <cellStyle name="Accent3 2 2" xfId="2311"/>
    <cellStyle name="Accent4" xfId="32" builtinId="41" customBuiltin="1"/>
    <cellStyle name="Accent4 2" xfId="146"/>
    <cellStyle name="Accent4 2 2" xfId="2312"/>
    <cellStyle name="Accent5" xfId="36" builtinId="45" customBuiltin="1"/>
    <cellStyle name="Accent5 2" xfId="147"/>
    <cellStyle name="Accent5 2 2" xfId="2313"/>
    <cellStyle name="Accent6" xfId="40" builtinId="49" customBuiltin="1"/>
    <cellStyle name="Accent6 2" xfId="148"/>
    <cellStyle name="Accent6 2 2" xfId="2314"/>
    <cellStyle name="AFE" xfId="199"/>
    <cellStyle name="AFE 10" xfId="386"/>
    <cellStyle name="AFE 10 2" xfId="3875"/>
    <cellStyle name="AFE 11" xfId="387"/>
    <cellStyle name="AFE 11 2" xfId="3876"/>
    <cellStyle name="AFE 12" xfId="388"/>
    <cellStyle name="AFE 12 2" xfId="3877"/>
    <cellStyle name="AFE 13" xfId="389"/>
    <cellStyle name="AFE 13 2" xfId="3878"/>
    <cellStyle name="AFE 14" xfId="390"/>
    <cellStyle name="AFE 14 2" xfId="3879"/>
    <cellStyle name="AFE 15" xfId="391"/>
    <cellStyle name="AFE 15 2" xfId="3880"/>
    <cellStyle name="AFE 16" xfId="392"/>
    <cellStyle name="AFE 16 2" xfId="3881"/>
    <cellStyle name="AFE 17" xfId="393"/>
    <cellStyle name="AFE 17 2" xfId="3882"/>
    <cellStyle name="AFE 18" xfId="394"/>
    <cellStyle name="AFE 18 2" xfId="3883"/>
    <cellStyle name="AFE 19" xfId="395"/>
    <cellStyle name="AFE 19 2" xfId="3884"/>
    <cellStyle name="AFE 2" xfId="396"/>
    <cellStyle name="AFE 2 2" xfId="3885"/>
    <cellStyle name="AFE 20" xfId="397"/>
    <cellStyle name="AFE 20 2" xfId="3886"/>
    <cellStyle name="AFE 21" xfId="398"/>
    <cellStyle name="AFE 21 2" xfId="3887"/>
    <cellStyle name="AFE 22" xfId="399"/>
    <cellStyle name="AFE 22 2" xfId="3888"/>
    <cellStyle name="AFE 23" xfId="400"/>
    <cellStyle name="AFE 23 2" xfId="3889"/>
    <cellStyle name="AFE 24" xfId="401"/>
    <cellStyle name="AFE 24 2" xfId="3890"/>
    <cellStyle name="AFE 25" xfId="402"/>
    <cellStyle name="AFE 25 2" xfId="3891"/>
    <cellStyle name="AFE 26" xfId="403"/>
    <cellStyle name="AFE 26 2" xfId="3892"/>
    <cellStyle name="AFE 27" xfId="404"/>
    <cellStyle name="AFE 27 2" xfId="3893"/>
    <cellStyle name="AFE 28" xfId="405"/>
    <cellStyle name="AFE 28 2" xfId="3894"/>
    <cellStyle name="AFE 29" xfId="406"/>
    <cellStyle name="AFE 29 2" xfId="3895"/>
    <cellStyle name="AFE 3" xfId="407"/>
    <cellStyle name="AFE 3 2" xfId="3896"/>
    <cellStyle name="AFE 30" xfId="408"/>
    <cellStyle name="AFE 30 2" xfId="3897"/>
    <cellStyle name="AFE 31" xfId="409"/>
    <cellStyle name="AFE 31 2" xfId="3898"/>
    <cellStyle name="AFE 32" xfId="410"/>
    <cellStyle name="AFE 32 2" xfId="3899"/>
    <cellStyle name="AFE 33" xfId="411"/>
    <cellStyle name="AFE 33 2" xfId="3900"/>
    <cellStyle name="AFE 34" xfId="412"/>
    <cellStyle name="AFE 34 2" xfId="3901"/>
    <cellStyle name="AFE 35" xfId="413"/>
    <cellStyle name="AFE 35 2" xfId="3902"/>
    <cellStyle name="AFE 36" xfId="414"/>
    <cellStyle name="AFE 36 2" xfId="3903"/>
    <cellStyle name="AFE 37" xfId="415"/>
    <cellStyle name="AFE 37 2" xfId="3904"/>
    <cellStyle name="AFE 38" xfId="416"/>
    <cellStyle name="AFE 38 2" xfId="3905"/>
    <cellStyle name="AFE 39" xfId="417"/>
    <cellStyle name="AFE 39 2" xfId="3906"/>
    <cellStyle name="AFE 4" xfId="418"/>
    <cellStyle name="AFE 4 2" xfId="3907"/>
    <cellStyle name="AFE 40" xfId="419"/>
    <cellStyle name="AFE 40 2" xfId="3908"/>
    <cellStyle name="AFE 41" xfId="420"/>
    <cellStyle name="AFE 41 2" xfId="3909"/>
    <cellStyle name="AFE 42" xfId="421"/>
    <cellStyle name="AFE 42 2" xfId="3910"/>
    <cellStyle name="AFE 43" xfId="422"/>
    <cellStyle name="AFE 43 2" xfId="3911"/>
    <cellStyle name="AFE 44" xfId="3912"/>
    <cellStyle name="AFE 5" xfId="423"/>
    <cellStyle name="AFE 5 2" xfId="3913"/>
    <cellStyle name="AFE 6" xfId="424"/>
    <cellStyle name="AFE 6 2" xfId="3914"/>
    <cellStyle name="AFE 7" xfId="425"/>
    <cellStyle name="AFE 7 2" xfId="3915"/>
    <cellStyle name="AFE 8" xfId="426"/>
    <cellStyle name="AFE 8 2" xfId="3916"/>
    <cellStyle name="AFE 9" xfId="427"/>
    <cellStyle name="AFE 9 2" xfId="3917"/>
    <cellStyle name="Bad" xfId="9" builtinId="27" customBuiltin="1"/>
    <cellStyle name="Bad 2" xfId="149"/>
    <cellStyle name="Bad 2 2" xfId="2315"/>
    <cellStyle name="Calculation" xfId="13" builtinId="22" customBuiltin="1"/>
    <cellStyle name="Calculation 2" xfId="150"/>
    <cellStyle name="Calculation 2 2" xfId="3700"/>
    <cellStyle name="Calculation 2 2 2" xfId="3919"/>
    <cellStyle name="Calculation 2 2 3" xfId="4481"/>
    <cellStyle name="Calculation 2 3" xfId="3918"/>
    <cellStyle name="Calculation 2 4" xfId="4483"/>
    <cellStyle name="Calculation 2 5" xfId="2316"/>
    <cellStyle name="Check Cell" xfId="15" builtinId="23" customBuiltin="1"/>
    <cellStyle name="Check Cell 2" xfId="151"/>
    <cellStyle name="Check Cell 2 2" xfId="2317"/>
    <cellStyle name="Comma" xfId="1" builtinId="3"/>
    <cellStyle name="Comma 10" xfId="193"/>
    <cellStyle name="Comma 17" xfId="152"/>
    <cellStyle name="Comma 2" xfId="48"/>
    <cellStyle name="Comma 2 10" xfId="428"/>
    <cellStyle name="Comma 2 10 2" xfId="3920"/>
    <cellStyle name="Comma 2 11" xfId="429"/>
    <cellStyle name="Comma 2 11 2" xfId="3921"/>
    <cellStyle name="Comma 2 12" xfId="430"/>
    <cellStyle name="Comma 2 12 2" xfId="3922"/>
    <cellStyle name="Comma 2 13" xfId="431"/>
    <cellStyle name="Comma 2 13 2" xfId="3923"/>
    <cellStyle name="Comma 2 14" xfId="300"/>
    <cellStyle name="Comma 2 14 2" xfId="3924"/>
    <cellStyle name="Comma 2 15" xfId="432"/>
    <cellStyle name="Comma 2 15 2" xfId="3925"/>
    <cellStyle name="Comma 2 16" xfId="433"/>
    <cellStyle name="Comma 2 16 2" xfId="3926"/>
    <cellStyle name="Comma 2 17" xfId="434"/>
    <cellStyle name="Comma 2 17 2" xfId="3927"/>
    <cellStyle name="Comma 2 18" xfId="435"/>
    <cellStyle name="Comma 2 18 2" xfId="3928"/>
    <cellStyle name="Comma 2 19" xfId="436"/>
    <cellStyle name="Comma 2 19 2" xfId="3929"/>
    <cellStyle name="Comma 2 2" xfId="75"/>
    <cellStyle name="Comma 2 2 2" xfId="254"/>
    <cellStyle name="Comma 2 2 2 2" xfId="3932"/>
    <cellStyle name="Comma 2 2 2 3" xfId="3931"/>
    <cellStyle name="Comma 2 2 3" xfId="3933"/>
    <cellStyle name="Comma 2 2 4" xfId="3930"/>
    <cellStyle name="Comma 2 2 5" xfId="200"/>
    <cellStyle name="Comma 2 2 6" xfId="117"/>
    <cellStyle name="Comma 2 20" xfId="437"/>
    <cellStyle name="Comma 2 20 2" xfId="3934"/>
    <cellStyle name="Comma 2 21" xfId="438"/>
    <cellStyle name="Comma 2 21 2" xfId="3935"/>
    <cellStyle name="Comma 2 22" xfId="439"/>
    <cellStyle name="Comma 2 22 2" xfId="3936"/>
    <cellStyle name="Comma 2 23" xfId="440"/>
    <cellStyle name="Comma 2 23 2" xfId="3937"/>
    <cellStyle name="Comma 2 24" xfId="441"/>
    <cellStyle name="Comma 2 24 2" xfId="3938"/>
    <cellStyle name="Comma 2 25" xfId="442"/>
    <cellStyle name="Comma 2 25 2" xfId="3939"/>
    <cellStyle name="Comma 2 26" xfId="443"/>
    <cellStyle name="Comma 2 26 2" xfId="3940"/>
    <cellStyle name="Comma 2 27" xfId="444"/>
    <cellStyle name="Comma 2 27 2" xfId="3941"/>
    <cellStyle name="Comma 2 28" xfId="445"/>
    <cellStyle name="Comma 2 28 2" xfId="3942"/>
    <cellStyle name="Comma 2 29" xfId="446"/>
    <cellStyle name="Comma 2 29 2" xfId="3943"/>
    <cellStyle name="Comma 2 3" xfId="76"/>
    <cellStyle name="Comma 2 3 10" xfId="447"/>
    <cellStyle name="Comma 2 3 10 2" xfId="3946"/>
    <cellStyle name="Comma 2 3 10 3" xfId="3945"/>
    <cellStyle name="Comma 2 3 11" xfId="448"/>
    <cellStyle name="Comma 2 3 11 2" xfId="3948"/>
    <cellStyle name="Comma 2 3 11 3" xfId="3947"/>
    <cellStyle name="Comma 2 3 12" xfId="449"/>
    <cellStyle name="Comma 2 3 12 2" xfId="3950"/>
    <cellStyle name="Comma 2 3 12 3" xfId="3949"/>
    <cellStyle name="Comma 2 3 13" xfId="450"/>
    <cellStyle name="Comma 2 3 13 2" xfId="3952"/>
    <cellStyle name="Comma 2 3 13 3" xfId="3951"/>
    <cellStyle name="Comma 2 3 14" xfId="451"/>
    <cellStyle name="Comma 2 3 14 2" xfId="3954"/>
    <cellStyle name="Comma 2 3 14 3" xfId="3953"/>
    <cellStyle name="Comma 2 3 15" xfId="452"/>
    <cellStyle name="Comma 2 3 15 2" xfId="3956"/>
    <cellStyle name="Comma 2 3 15 3" xfId="3955"/>
    <cellStyle name="Comma 2 3 16" xfId="453"/>
    <cellStyle name="Comma 2 3 16 2" xfId="3958"/>
    <cellStyle name="Comma 2 3 16 3" xfId="3957"/>
    <cellStyle name="Comma 2 3 17" xfId="454"/>
    <cellStyle name="Comma 2 3 17 2" xfId="3960"/>
    <cellStyle name="Comma 2 3 17 3" xfId="3959"/>
    <cellStyle name="Comma 2 3 18" xfId="455"/>
    <cellStyle name="Comma 2 3 18 2" xfId="3962"/>
    <cellStyle name="Comma 2 3 18 3" xfId="3961"/>
    <cellStyle name="Comma 2 3 19" xfId="456"/>
    <cellStyle name="Comma 2 3 19 2" xfId="3964"/>
    <cellStyle name="Comma 2 3 19 3" xfId="3963"/>
    <cellStyle name="Comma 2 3 2" xfId="457"/>
    <cellStyle name="Comma 2 3 2 2" xfId="3966"/>
    <cellStyle name="Comma 2 3 2 3" xfId="3965"/>
    <cellStyle name="Comma 2 3 20" xfId="458"/>
    <cellStyle name="Comma 2 3 20 2" xfId="3968"/>
    <cellStyle name="Comma 2 3 20 3" xfId="3967"/>
    <cellStyle name="Comma 2 3 21" xfId="459"/>
    <cellStyle name="Comma 2 3 21 2" xfId="3970"/>
    <cellStyle name="Comma 2 3 21 3" xfId="3969"/>
    <cellStyle name="Comma 2 3 22" xfId="460"/>
    <cellStyle name="Comma 2 3 22 2" xfId="3972"/>
    <cellStyle name="Comma 2 3 22 3" xfId="3971"/>
    <cellStyle name="Comma 2 3 23" xfId="461"/>
    <cellStyle name="Comma 2 3 23 2" xfId="3974"/>
    <cellStyle name="Comma 2 3 23 3" xfId="3973"/>
    <cellStyle name="Comma 2 3 24" xfId="462"/>
    <cellStyle name="Comma 2 3 24 2" xfId="3976"/>
    <cellStyle name="Comma 2 3 24 3" xfId="3975"/>
    <cellStyle name="Comma 2 3 25" xfId="463"/>
    <cellStyle name="Comma 2 3 25 2" xfId="3978"/>
    <cellStyle name="Comma 2 3 25 3" xfId="3977"/>
    <cellStyle name="Comma 2 3 26" xfId="464"/>
    <cellStyle name="Comma 2 3 26 2" xfId="3980"/>
    <cellStyle name="Comma 2 3 26 3" xfId="3979"/>
    <cellStyle name="Comma 2 3 27" xfId="465"/>
    <cellStyle name="Comma 2 3 27 2" xfId="3982"/>
    <cellStyle name="Comma 2 3 27 3" xfId="3981"/>
    <cellStyle name="Comma 2 3 28" xfId="466"/>
    <cellStyle name="Comma 2 3 28 2" xfId="3984"/>
    <cellStyle name="Comma 2 3 28 3" xfId="3983"/>
    <cellStyle name="Comma 2 3 29" xfId="467"/>
    <cellStyle name="Comma 2 3 29 2" xfId="3986"/>
    <cellStyle name="Comma 2 3 29 3" xfId="3985"/>
    <cellStyle name="Comma 2 3 3" xfId="468"/>
    <cellStyle name="Comma 2 3 3 2" xfId="3988"/>
    <cellStyle name="Comma 2 3 3 3" xfId="3987"/>
    <cellStyle name="Comma 2 3 30" xfId="469"/>
    <cellStyle name="Comma 2 3 30 2" xfId="3990"/>
    <cellStyle name="Comma 2 3 30 3" xfId="3989"/>
    <cellStyle name="Comma 2 3 31" xfId="470"/>
    <cellStyle name="Comma 2 3 31 2" xfId="3992"/>
    <cellStyle name="Comma 2 3 31 3" xfId="3991"/>
    <cellStyle name="Comma 2 3 32" xfId="471"/>
    <cellStyle name="Comma 2 3 32 2" xfId="3994"/>
    <cellStyle name="Comma 2 3 32 3" xfId="3993"/>
    <cellStyle name="Comma 2 3 33" xfId="472"/>
    <cellStyle name="Comma 2 3 33 2" xfId="3996"/>
    <cellStyle name="Comma 2 3 33 3" xfId="3995"/>
    <cellStyle name="Comma 2 3 34" xfId="473"/>
    <cellStyle name="Comma 2 3 34 2" xfId="3998"/>
    <cellStyle name="Comma 2 3 34 3" xfId="3997"/>
    <cellStyle name="Comma 2 3 35" xfId="474"/>
    <cellStyle name="Comma 2 3 35 2" xfId="4000"/>
    <cellStyle name="Comma 2 3 35 3" xfId="3999"/>
    <cellStyle name="Comma 2 3 36" xfId="475"/>
    <cellStyle name="Comma 2 3 36 2" xfId="4002"/>
    <cellStyle name="Comma 2 3 36 3" xfId="4001"/>
    <cellStyle name="Comma 2 3 37" xfId="476"/>
    <cellStyle name="Comma 2 3 37 2" xfId="4004"/>
    <cellStyle name="Comma 2 3 37 3" xfId="4003"/>
    <cellStyle name="Comma 2 3 38" xfId="477"/>
    <cellStyle name="Comma 2 3 38 2" xfId="4006"/>
    <cellStyle name="Comma 2 3 38 3" xfId="4005"/>
    <cellStyle name="Comma 2 3 39" xfId="478"/>
    <cellStyle name="Comma 2 3 39 2" xfId="4008"/>
    <cellStyle name="Comma 2 3 39 3" xfId="4007"/>
    <cellStyle name="Comma 2 3 4" xfId="479"/>
    <cellStyle name="Comma 2 3 4 2" xfId="4010"/>
    <cellStyle name="Comma 2 3 4 3" xfId="4009"/>
    <cellStyle name="Comma 2 3 40" xfId="480"/>
    <cellStyle name="Comma 2 3 40 2" xfId="4012"/>
    <cellStyle name="Comma 2 3 40 3" xfId="4011"/>
    <cellStyle name="Comma 2 3 41" xfId="481"/>
    <cellStyle name="Comma 2 3 41 2" xfId="4014"/>
    <cellStyle name="Comma 2 3 41 3" xfId="4013"/>
    <cellStyle name="Comma 2 3 42" xfId="482"/>
    <cellStyle name="Comma 2 3 42 2" xfId="4016"/>
    <cellStyle name="Comma 2 3 42 3" xfId="4015"/>
    <cellStyle name="Comma 2 3 43" xfId="483"/>
    <cellStyle name="Comma 2 3 43 2" xfId="4018"/>
    <cellStyle name="Comma 2 3 43 3" xfId="4017"/>
    <cellStyle name="Comma 2 3 44" xfId="4019"/>
    <cellStyle name="Comma 2 3 45" xfId="3944"/>
    <cellStyle name="Comma 2 3 46" xfId="255"/>
    <cellStyle name="Comma 2 3 5" xfId="484"/>
    <cellStyle name="Comma 2 3 5 2" xfId="4021"/>
    <cellStyle name="Comma 2 3 5 3" xfId="4020"/>
    <cellStyle name="Comma 2 3 6" xfId="485"/>
    <cellStyle name="Comma 2 3 6 2" xfId="4023"/>
    <cellStyle name="Comma 2 3 6 3" xfId="4022"/>
    <cellStyle name="Comma 2 3 7" xfId="486"/>
    <cellStyle name="Comma 2 3 7 2" xfId="4025"/>
    <cellStyle name="Comma 2 3 7 3" xfId="4024"/>
    <cellStyle name="Comma 2 3 8" xfId="487"/>
    <cellStyle name="Comma 2 3 8 2" xfId="4027"/>
    <cellStyle name="Comma 2 3 8 3" xfId="4026"/>
    <cellStyle name="Comma 2 3 9" xfId="488"/>
    <cellStyle name="Comma 2 3 9 2" xfId="4029"/>
    <cellStyle name="Comma 2 3 9 3" xfId="4028"/>
    <cellStyle name="Comma 2 30" xfId="489"/>
    <cellStyle name="Comma 2 30 2" xfId="4030"/>
    <cellStyle name="Comma 2 31" xfId="298"/>
    <cellStyle name="Comma 2 31 2" xfId="4031"/>
    <cellStyle name="Comma 2 32" xfId="490"/>
    <cellStyle name="Comma 2 32 2" xfId="4032"/>
    <cellStyle name="Comma 2 33" xfId="491"/>
    <cellStyle name="Comma 2 33 2" xfId="4033"/>
    <cellStyle name="Comma 2 34" xfId="492"/>
    <cellStyle name="Comma 2 34 2" xfId="4034"/>
    <cellStyle name="Comma 2 35" xfId="493"/>
    <cellStyle name="Comma 2 35 2" xfId="4035"/>
    <cellStyle name="Comma 2 36" xfId="494"/>
    <cellStyle name="Comma 2 36 2" xfId="4036"/>
    <cellStyle name="Comma 2 37" xfId="495"/>
    <cellStyle name="Comma 2 37 2" xfId="4037"/>
    <cellStyle name="Comma 2 38" xfId="496"/>
    <cellStyle name="Comma 2 38 2" xfId="4038"/>
    <cellStyle name="Comma 2 39" xfId="497"/>
    <cellStyle name="Comma 2 39 2" xfId="4039"/>
    <cellStyle name="Comma 2 4" xfId="77"/>
    <cellStyle name="Comma 2 4 2" xfId="4040"/>
    <cellStyle name="Comma 2 40" xfId="498"/>
    <cellStyle name="Comma 2 40 2" xfId="4041"/>
    <cellStyle name="Comma 2 41" xfId="499"/>
    <cellStyle name="Comma 2 41 2" xfId="4042"/>
    <cellStyle name="Comma 2 42" xfId="500"/>
    <cellStyle name="Comma 2 42 2" xfId="4043"/>
    <cellStyle name="Comma 2 43" xfId="501"/>
    <cellStyle name="Comma 2 43 2" xfId="4044"/>
    <cellStyle name="Comma 2 44" xfId="297"/>
    <cellStyle name="Comma 2 44 2" xfId="4045"/>
    <cellStyle name="Comma 2 45" xfId="4046"/>
    <cellStyle name="Comma 2 5" xfId="502"/>
    <cellStyle name="Comma 2 5 2" xfId="4047"/>
    <cellStyle name="Comma 2 6" xfId="503"/>
    <cellStyle name="Comma 2 6 2" xfId="4048"/>
    <cellStyle name="Comma 2 7" xfId="504"/>
    <cellStyle name="Comma 2 7 2" xfId="4049"/>
    <cellStyle name="Comma 2 8" xfId="505"/>
    <cellStyle name="Comma 2 8 2" xfId="4050"/>
    <cellStyle name="Comma 2 9" xfId="506"/>
    <cellStyle name="Comma 2 9 2" xfId="4051"/>
    <cellStyle name="Comma 3" xfId="78"/>
    <cellStyle name="Comma 3 2" xfId="79"/>
    <cellStyle name="Comma 3 2 2" xfId="4054"/>
    <cellStyle name="Comma 3 2 3" xfId="4053"/>
    <cellStyle name="Comma 3 2 4" xfId="256"/>
    <cellStyle name="Comma 3 2 5" xfId="153"/>
    <cellStyle name="Comma 3 3" xfId="4055"/>
    <cellStyle name="Comma 3 4" xfId="4052"/>
    <cellStyle name="Comma 3 5" xfId="201"/>
    <cellStyle name="Comma 3 6" xfId="113"/>
    <cellStyle name="Comma 4" xfId="80"/>
    <cellStyle name="Comma 4 10" xfId="507"/>
    <cellStyle name="Comma 4 11" xfId="508"/>
    <cellStyle name="Comma 4 12" xfId="509"/>
    <cellStyle name="Comma 4 13" xfId="510"/>
    <cellStyle name="Comma 4 14" xfId="511"/>
    <cellStyle name="Comma 4 15" xfId="512"/>
    <cellStyle name="Comma 4 16" xfId="513"/>
    <cellStyle name="Comma 4 17" xfId="514"/>
    <cellStyle name="Comma 4 18" xfId="515"/>
    <cellStyle name="Comma 4 19" xfId="516"/>
    <cellStyle name="Comma 4 2" xfId="203"/>
    <cellStyle name="Comma 4 20" xfId="517"/>
    <cellStyle name="Comma 4 21" xfId="518"/>
    <cellStyle name="Comma 4 22" xfId="519"/>
    <cellStyle name="Comma 4 23" xfId="520"/>
    <cellStyle name="Comma 4 24" xfId="521"/>
    <cellStyle name="Comma 4 25" xfId="522"/>
    <cellStyle name="Comma 4 26" xfId="523"/>
    <cellStyle name="Comma 4 27" xfId="524"/>
    <cellStyle name="Comma 4 28" xfId="525"/>
    <cellStyle name="Comma 4 29" xfId="526"/>
    <cellStyle name="Comma 4 3" xfId="527"/>
    <cellStyle name="Comma 4 30" xfId="528"/>
    <cellStyle name="Comma 4 31" xfId="529"/>
    <cellStyle name="Comma 4 32" xfId="530"/>
    <cellStyle name="Comma 4 33" xfId="531"/>
    <cellStyle name="Comma 4 34" xfId="532"/>
    <cellStyle name="Comma 4 35" xfId="533"/>
    <cellStyle name="Comma 4 36" xfId="534"/>
    <cellStyle name="Comma 4 37" xfId="535"/>
    <cellStyle name="Comma 4 38" xfId="536"/>
    <cellStyle name="Comma 4 39" xfId="537"/>
    <cellStyle name="Comma 4 4" xfId="538"/>
    <cellStyle name="Comma 4 40" xfId="539"/>
    <cellStyle name="Comma 4 41" xfId="540"/>
    <cellStyle name="Comma 4 42" xfId="541"/>
    <cellStyle name="Comma 4 43" xfId="542"/>
    <cellStyle name="Comma 4 44" xfId="202"/>
    <cellStyle name="Comma 4 5" xfId="543"/>
    <cellStyle name="Comma 4 6" xfId="544"/>
    <cellStyle name="Comma 4 7" xfId="545"/>
    <cellStyle name="Comma 4 8" xfId="546"/>
    <cellStyle name="Comma 4 9" xfId="547"/>
    <cellStyle name="Comma 5" xfId="191"/>
    <cellStyle name="Comma 5 2" xfId="3701"/>
    <cellStyle name="Comma 5 3" xfId="4056"/>
    <cellStyle name="Comma 6" xfId="204"/>
    <cellStyle name="Comma 7" xfId="2363"/>
    <cellStyle name="Comma 7 2" xfId="3739"/>
    <cellStyle name="Comma 7 2 2" xfId="4058"/>
    <cellStyle name="Comma 7 3" xfId="4059"/>
    <cellStyle name="Comma 7 4" xfId="4057"/>
    <cellStyle name="Comma 8" xfId="4060"/>
    <cellStyle name="Comma 9" xfId="4061"/>
    <cellStyle name="Comma0" xfId="81"/>
    <cellStyle name="Comma0 - Style1" xfId="107"/>
    <cellStyle name="Comma0 - Style2" xfId="108"/>
    <cellStyle name="Comma0 2" xfId="154"/>
    <cellStyle name="Curren - Style1" xfId="109"/>
    <cellStyle name="Currency 2" xfId="49"/>
    <cellStyle name="Currency 2 10" xfId="548"/>
    <cellStyle name="Currency 2 10 2" xfId="2424"/>
    <cellStyle name="Currency 2 10 2 2" xfId="4064"/>
    <cellStyle name="Currency 2 10 3" xfId="4065"/>
    <cellStyle name="Currency 2 10 4" xfId="4063"/>
    <cellStyle name="Currency 2 11" xfId="549"/>
    <cellStyle name="Currency 2 11 2" xfId="2425"/>
    <cellStyle name="Currency 2 11 2 2" xfId="4067"/>
    <cellStyle name="Currency 2 11 3" xfId="4068"/>
    <cellStyle name="Currency 2 11 4" xfId="4066"/>
    <cellStyle name="Currency 2 12" xfId="550"/>
    <cellStyle name="Currency 2 12 2" xfId="2426"/>
    <cellStyle name="Currency 2 12 2 2" xfId="4070"/>
    <cellStyle name="Currency 2 12 3" xfId="4071"/>
    <cellStyle name="Currency 2 12 4" xfId="4069"/>
    <cellStyle name="Currency 2 13" xfId="551"/>
    <cellStyle name="Currency 2 13 2" xfId="2427"/>
    <cellStyle name="Currency 2 13 2 2" xfId="4073"/>
    <cellStyle name="Currency 2 13 3" xfId="4074"/>
    <cellStyle name="Currency 2 13 4" xfId="4072"/>
    <cellStyle name="Currency 2 14" xfId="552"/>
    <cellStyle name="Currency 2 14 2" xfId="2428"/>
    <cellStyle name="Currency 2 14 2 2" xfId="4076"/>
    <cellStyle name="Currency 2 14 3" xfId="4077"/>
    <cellStyle name="Currency 2 14 4" xfId="4075"/>
    <cellStyle name="Currency 2 15" xfId="553"/>
    <cellStyle name="Currency 2 15 2" xfId="2429"/>
    <cellStyle name="Currency 2 15 2 2" xfId="4079"/>
    <cellStyle name="Currency 2 15 3" xfId="4080"/>
    <cellStyle name="Currency 2 15 4" xfId="4078"/>
    <cellStyle name="Currency 2 16" xfId="554"/>
    <cellStyle name="Currency 2 16 2" xfId="2430"/>
    <cellStyle name="Currency 2 16 2 2" xfId="4082"/>
    <cellStyle name="Currency 2 16 3" xfId="4083"/>
    <cellStyle name="Currency 2 16 4" xfId="4081"/>
    <cellStyle name="Currency 2 17" xfId="555"/>
    <cellStyle name="Currency 2 17 2" xfId="2431"/>
    <cellStyle name="Currency 2 17 2 2" xfId="4085"/>
    <cellStyle name="Currency 2 17 3" xfId="4086"/>
    <cellStyle name="Currency 2 17 4" xfId="4084"/>
    <cellStyle name="Currency 2 18" xfId="556"/>
    <cellStyle name="Currency 2 18 2" xfId="2432"/>
    <cellStyle name="Currency 2 18 2 2" xfId="4088"/>
    <cellStyle name="Currency 2 18 3" xfId="4089"/>
    <cellStyle name="Currency 2 18 4" xfId="4087"/>
    <cellStyle name="Currency 2 19" xfId="557"/>
    <cellStyle name="Currency 2 19 2" xfId="2433"/>
    <cellStyle name="Currency 2 19 2 2" xfId="4091"/>
    <cellStyle name="Currency 2 19 3" xfId="4092"/>
    <cellStyle name="Currency 2 19 4" xfId="4090"/>
    <cellStyle name="Currency 2 2" xfId="82"/>
    <cellStyle name="Currency 2 2 2" xfId="2331"/>
    <cellStyle name="Currency 2 2 2 2" xfId="3707"/>
    <cellStyle name="Currency 2 2 2 2 2" xfId="4095"/>
    <cellStyle name="Currency 2 2 2 3" xfId="4096"/>
    <cellStyle name="Currency 2 2 2 4" xfId="4094"/>
    <cellStyle name="Currency 2 2 3" xfId="2393"/>
    <cellStyle name="Currency 2 2 3 2" xfId="4097"/>
    <cellStyle name="Currency 2 2 4" xfId="4098"/>
    <cellStyle name="Currency 2 2 5" xfId="4093"/>
    <cellStyle name="Currency 2 20" xfId="558"/>
    <cellStyle name="Currency 2 20 2" xfId="2434"/>
    <cellStyle name="Currency 2 20 2 2" xfId="4100"/>
    <cellStyle name="Currency 2 20 3" xfId="4101"/>
    <cellStyle name="Currency 2 20 4" xfId="4099"/>
    <cellStyle name="Currency 2 21" xfId="559"/>
    <cellStyle name="Currency 2 21 2" xfId="2435"/>
    <cellStyle name="Currency 2 21 2 2" xfId="4103"/>
    <cellStyle name="Currency 2 21 3" xfId="4104"/>
    <cellStyle name="Currency 2 21 4" xfId="4102"/>
    <cellStyle name="Currency 2 22" xfId="560"/>
    <cellStyle name="Currency 2 22 2" xfId="2436"/>
    <cellStyle name="Currency 2 22 2 2" xfId="4106"/>
    <cellStyle name="Currency 2 22 3" xfId="4107"/>
    <cellStyle name="Currency 2 22 4" xfId="4105"/>
    <cellStyle name="Currency 2 23" xfId="561"/>
    <cellStyle name="Currency 2 23 2" xfId="2437"/>
    <cellStyle name="Currency 2 23 2 2" xfId="4109"/>
    <cellStyle name="Currency 2 23 3" xfId="4110"/>
    <cellStyle name="Currency 2 23 4" xfId="4108"/>
    <cellStyle name="Currency 2 24" xfId="562"/>
    <cellStyle name="Currency 2 24 2" xfId="2438"/>
    <cellStyle name="Currency 2 24 2 2" xfId="4112"/>
    <cellStyle name="Currency 2 24 3" xfId="4113"/>
    <cellStyle name="Currency 2 24 4" xfId="4111"/>
    <cellStyle name="Currency 2 25" xfId="563"/>
    <cellStyle name="Currency 2 25 2" xfId="2439"/>
    <cellStyle name="Currency 2 25 2 2" xfId="4115"/>
    <cellStyle name="Currency 2 25 3" xfId="4116"/>
    <cellStyle name="Currency 2 25 4" xfId="4114"/>
    <cellStyle name="Currency 2 26" xfId="564"/>
    <cellStyle name="Currency 2 26 2" xfId="2440"/>
    <cellStyle name="Currency 2 26 2 2" xfId="4118"/>
    <cellStyle name="Currency 2 26 3" xfId="4119"/>
    <cellStyle name="Currency 2 26 4" xfId="4117"/>
    <cellStyle name="Currency 2 27" xfId="565"/>
    <cellStyle name="Currency 2 27 2" xfId="2441"/>
    <cellStyle name="Currency 2 27 2 2" xfId="4121"/>
    <cellStyle name="Currency 2 27 3" xfId="4122"/>
    <cellStyle name="Currency 2 27 4" xfId="4120"/>
    <cellStyle name="Currency 2 28" xfId="566"/>
    <cellStyle name="Currency 2 28 2" xfId="2442"/>
    <cellStyle name="Currency 2 28 2 2" xfId="4124"/>
    <cellStyle name="Currency 2 28 3" xfId="4125"/>
    <cellStyle name="Currency 2 28 4" xfId="4123"/>
    <cellStyle name="Currency 2 29" xfId="567"/>
    <cellStyle name="Currency 2 29 2" xfId="2443"/>
    <cellStyle name="Currency 2 29 2 2" xfId="4127"/>
    <cellStyle name="Currency 2 29 3" xfId="4128"/>
    <cellStyle name="Currency 2 29 4" xfId="4126"/>
    <cellStyle name="Currency 2 3" xfId="83"/>
    <cellStyle name="Currency 2 3 2" xfId="2444"/>
    <cellStyle name="Currency 2 3 2 2" xfId="4130"/>
    <cellStyle name="Currency 2 3 3" xfId="4131"/>
    <cellStyle name="Currency 2 3 4" xfId="4129"/>
    <cellStyle name="Currency 2 3 5" xfId="568"/>
    <cellStyle name="Currency 2 30" xfId="569"/>
    <cellStyle name="Currency 2 30 2" xfId="2445"/>
    <cellStyle name="Currency 2 30 2 2" xfId="4133"/>
    <cellStyle name="Currency 2 30 3" xfId="4134"/>
    <cellStyle name="Currency 2 30 4" xfId="4132"/>
    <cellStyle name="Currency 2 31" xfId="570"/>
    <cellStyle name="Currency 2 31 2" xfId="2446"/>
    <cellStyle name="Currency 2 31 2 2" xfId="4136"/>
    <cellStyle name="Currency 2 31 3" xfId="4137"/>
    <cellStyle name="Currency 2 31 4" xfId="4135"/>
    <cellStyle name="Currency 2 32" xfId="571"/>
    <cellStyle name="Currency 2 32 2" xfId="2447"/>
    <cellStyle name="Currency 2 32 2 2" xfId="4139"/>
    <cellStyle name="Currency 2 32 3" xfId="4140"/>
    <cellStyle name="Currency 2 32 4" xfId="4138"/>
    <cellStyle name="Currency 2 33" xfId="572"/>
    <cellStyle name="Currency 2 33 2" xfId="2448"/>
    <cellStyle name="Currency 2 33 2 2" xfId="4142"/>
    <cellStyle name="Currency 2 33 3" xfId="4143"/>
    <cellStyle name="Currency 2 33 4" xfId="4141"/>
    <cellStyle name="Currency 2 34" xfId="573"/>
    <cellStyle name="Currency 2 34 2" xfId="2449"/>
    <cellStyle name="Currency 2 34 2 2" xfId="4145"/>
    <cellStyle name="Currency 2 34 3" xfId="4146"/>
    <cellStyle name="Currency 2 34 4" xfId="4144"/>
    <cellStyle name="Currency 2 35" xfId="574"/>
    <cellStyle name="Currency 2 35 2" xfId="2450"/>
    <cellStyle name="Currency 2 35 2 2" xfId="4148"/>
    <cellStyle name="Currency 2 35 3" xfId="4149"/>
    <cellStyle name="Currency 2 35 4" xfId="4147"/>
    <cellStyle name="Currency 2 36" xfId="575"/>
    <cellStyle name="Currency 2 36 2" xfId="2451"/>
    <cellStyle name="Currency 2 36 2 2" xfId="4151"/>
    <cellStyle name="Currency 2 36 3" xfId="4152"/>
    <cellStyle name="Currency 2 36 4" xfId="4150"/>
    <cellStyle name="Currency 2 37" xfId="576"/>
    <cellStyle name="Currency 2 37 2" xfId="2452"/>
    <cellStyle name="Currency 2 37 2 2" xfId="4154"/>
    <cellStyle name="Currency 2 37 3" xfId="4155"/>
    <cellStyle name="Currency 2 37 4" xfId="4153"/>
    <cellStyle name="Currency 2 38" xfId="577"/>
    <cellStyle name="Currency 2 38 2" xfId="2453"/>
    <cellStyle name="Currency 2 38 2 2" xfId="4157"/>
    <cellStyle name="Currency 2 38 3" xfId="4158"/>
    <cellStyle name="Currency 2 38 4" xfId="4156"/>
    <cellStyle name="Currency 2 39" xfId="578"/>
    <cellStyle name="Currency 2 39 2" xfId="2454"/>
    <cellStyle name="Currency 2 39 2 2" xfId="4160"/>
    <cellStyle name="Currency 2 39 3" xfId="4161"/>
    <cellStyle name="Currency 2 39 4" xfId="4159"/>
    <cellStyle name="Currency 2 4" xfId="579"/>
    <cellStyle name="Currency 2 4 2" xfId="2455"/>
    <cellStyle name="Currency 2 4 2 2" xfId="4163"/>
    <cellStyle name="Currency 2 4 3" xfId="4164"/>
    <cellStyle name="Currency 2 4 4" xfId="4162"/>
    <cellStyle name="Currency 2 40" xfId="580"/>
    <cellStyle name="Currency 2 40 2" xfId="2456"/>
    <cellStyle name="Currency 2 40 2 2" xfId="4166"/>
    <cellStyle name="Currency 2 40 3" xfId="4167"/>
    <cellStyle name="Currency 2 40 4" xfId="4165"/>
    <cellStyle name="Currency 2 41" xfId="581"/>
    <cellStyle name="Currency 2 41 2" xfId="2457"/>
    <cellStyle name="Currency 2 41 2 2" xfId="4169"/>
    <cellStyle name="Currency 2 41 3" xfId="4170"/>
    <cellStyle name="Currency 2 41 4" xfId="4168"/>
    <cellStyle name="Currency 2 42" xfId="582"/>
    <cellStyle name="Currency 2 42 2" xfId="2458"/>
    <cellStyle name="Currency 2 42 2 2" xfId="4172"/>
    <cellStyle name="Currency 2 42 3" xfId="4173"/>
    <cellStyle name="Currency 2 42 4" xfId="4171"/>
    <cellStyle name="Currency 2 43" xfId="583"/>
    <cellStyle name="Currency 2 43 2" xfId="2459"/>
    <cellStyle name="Currency 2 43 2 2" xfId="4175"/>
    <cellStyle name="Currency 2 43 3" xfId="4176"/>
    <cellStyle name="Currency 2 43 4" xfId="4174"/>
    <cellStyle name="Currency 2 44" xfId="2365"/>
    <cellStyle name="Currency 2 44 2" xfId="4177"/>
    <cellStyle name="Currency 2 45" xfId="4178"/>
    <cellStyle name="Currency 2 46" xfId="4062"/>
    <cellStyle name="Currency 2 47" xfId="205"/>
    <cellStyle name="Currency 2 5" xfId="584"/>
    <cellStyle name="Currency 2 5 2" xfId="2460"/>
    <cellStyle name="Currency 2 5 2 2" xfId="4180"/>
    <cellStyle name="Currency 2 5 3" xfId="4181"/>
    <cellStyle name="Currency 2 5 4" xfId="4179"/>
    <cellStyle name="Currency 2 6" xfId="585"/>
    <cellStyle name="Currency 2 6 2" xfId="2461"/>
    <cellStyle name="Currency 2 6 2 2" xfId="4183"/>
    <cellStyle name="Currency 2 6 3" xfId="4184"/>
    <cellStyle name="Currency 2 6 4" xfId="4182"/>
    <cellStyle name="Currency 2 7" xfId="586"/>
    <cellStyle name="Currency 2 7 2" xfId="2462"/>
    <cellStyle name="Currency 2 7 2 2" xfId="4186"/>
    <cellStyle name="Currency 2 7 3" xfId="4187"/>
    <cellStyle name="Currency 2 7 4" xfId="4185"/>
    <cellStyle name="Currency 2 8" xfId="587"/>
    <cellStyle name="Currency 2 8 2" xfId="2463"/>
    <cellStyle name="Currency 2 8 2 2" xfId="4189"/>
    <cellStyle name="Currency 2 8 3" xfId="4190"/>
    <cellStyle name="Currency 2 8 4" xfId="4188"/>
    <cellStyle name="Currency 2 9" xfId="588"/>
    <cellStyle name="Currency 2 9 2" xfId="2464"/>
    <cellStyle name="Currency 2 9 2 2" xfId="4192"/>
    <cellStyle name="Currency 2 9 3" xfId="4193"/>
    <cellStyle name="Currency 2 9 4" xfId="4191"/>
    <cellStyle name="Currency 3" xfId="84"/>
    <cellStyle name="Currency 3 2" xfId="4194"/>
    <cellStyle name="Currency 4" xfId="155"/>
    <cellStyle name="Currency 4 2" xfId="3702"/>
    <cellStyle name="Currency 4 3" xfId="4195"/>
    <cellStyle name="Currency 5" xfId="4196"/>
    <cellStyle name="Currency 6" xfId="4197"/>
    <cellStyle name="Currency 7" xfId="293"/>
    <cellStyle name="Currency0" xfId="85"/>
    <cellStyle name="Currency0 2" xfId="157"/>
    <cellStyle name="Currency0 3" xfId="156"/>
    <cellStyle name="Date" xfId="86"/>
    <cellStyle name="Date - Style1" xfId="110"/>
    <cellStyle name="Date 2" xfId="158"/>
    <cellStyle name="Euro" xfId="3783"/>
    <cellStyle name="Explanatory Text" xfId="18" builtinId="53" customBuiltin="1"/>
    <cellStyle name="Explanatory Text 2" xfId="159"/>
    <cellStyle name="Explanatory Text 2 2" xfId="2318"/>
    <cellStyle name="Fixed" xfId="87"/>
    <cellStyle name="Fixed 2" xfId="160"/>
    <cellStyle name="FRxAmtStyle" xfId="206"/>
    <cellStyle name="FRxAmtStyle 2" xfId="207"/>
    <cellStyle name="FRxAmtStyle 3" xfId="208"/>
    <cellStyle name="FRxAmtStyle 4" xfId="209"/>
    <cellStyle name="FRxAmtStyle 5" xfId="210"/>
    <cellStyle name="FRxAmtStyle 6" xfId="211"/>
    <cellStyle name="FRxCurrStyle" xfId="212"/>
    <cellStyle name="FRxPcntStyle" xfId="213"/>
    <cellStyle name="Good" xfId="8" builtinId="26" customBuiltin="1"/>
    <cellStyle name="Good 2" xfId="161"/>
    <cellStyle name="Good 2 2" xfId="2319"/>
    <cellStyle name="Heading 1" xfId="4" builtinId="16" customBuiltin="1"/>
    <cellStyle name="Heading 1 2" xfId="162"/>
    <cellStyle name="Heading 1 2 2" xfId="2320"/>
    <cellStyle name="Heading 2" xfId="5" builtinId="17" customBuiltin="1"/>
    <cellStyle name="Heading 2 2" xfId="163"/>
    <cellStyle name="Heading 2 2 2" xfId="2321"/>
    <cellStyle name="Heading 3" xfId="6" builtinId="18" customBuiltin="1"/>
    <cellStyle name="Heading 3 2" xfId="164"/>
    <cellStyle name="Heading 3 2 2" xfId="4199"/>
    <cellStyle name="Heading 3 2 3" xfId="4200"/>
    <cellStyle name="Heading 3 2 4" xfId="4198"/>
    <cellStyle name="Heading 3 2 5" xfId="2322"/>
    <cellStyle name="Heading 4" xfId="7" builtinId="19" customBuiltin="1"/>
    <cellStyle name="Heading 4 2" xfId="165"/>
    <cellStyle name="Heading 4 2 2" xfId="2323"/>
    <cellStyle name="Hyperlink 2" xfId="88"/>
    <cellStyle name="Hyperlink 2 2" xfId="291"/>
    <cellStyle name="Hyperlink 2 3" xfId="166"/>
    <cellStyle name="Hyperlink 3" xfId="167"/>
    <cellStyle name="Hyperlink 3 2" xfId="3782"/>
    <cellStyle name="Hyperlink 4" xfId="168"/>
    <cellStyle name="Input" xfId="11" builtinId="20" customBuiltin="1"/>
    <cellStyle name="Input 2" xfId="169"/>
    <cellStyle name="Input 2 2" xfId="3703"/>
    <cellStyle name="Input 2 2 2" xfId="4202"/>
    <cellStyle name="Input 2 2 3" xfId="7393"/>
    <cellStyle name="Input 2 3" xfId="4201"/>
    <cellStyle name="Input 2 4" xfId="7392"/>
    <cellStyle name="Input 2 5" xfId="2324"/>
    <cellStyle name="Linked Cell" xfId="14" builtinId="24" customBuiltin="1"/>
    <cellStyle name="Linked Cell 2" xfId="170"/>
    <cellStyle name="Linked Cell 2 2" xfId="2325"/>
    <cellStyle name="Neutral" xfId="10" builtinId="28" customBuiltin="1"/>
    <cellStyle name="Neutral 2" xfId="171"/>
    <cellStyle name="Neutral 2 2" xfId="2326"/>
    <cellStyle name="Normal" xfId="0" builtinId="0"/>
    <cellStyle name="Normal 10" xfId="118"/>
    <cellStyle name="Normal 10 2" xfId="214"/>
    <cellStyle name="Normal 11" xfId="190"/>
    <cellStyle name="Normal 11 2" xfId="288"/>
    <cellStyle name="Normal 12" xfId="290"/>
    <cellStyle name="Normal 13" xfId="292"/>
    <cellStyle name="Normal 14" xfId="295"/>
    <cellStyle name="Normal 14 2" xfId="4203"/>
    <cellStyle name="Normal 15" xfId="2278"/>
    <cellStyle name="Normal 16" xfId="2290"/>
    <cellStyle name="Normal 16 2" xfId="3699"/>
    <cellStyle name="Normal 16 3" xfId="4204"/>
    <cellStyle name="Normal 17" xfId="2359"/>
    <cellStyle name="Normal 17 2" xfId="2361"/>
    <cellStyle name="Normal 17 2 2" xfId="3737"/>
    <cellStyle name="Normal 17 2 2 2" xfId="4207"/>
    <cellStyle name="Normal 17 2 3" xfId="4206"/>
    <cellStyle name="Normal 17 3" xfId="3735"/>
    <cellStyle name="Normal 17 3 2" xfId="4208"/>
    <cellStyle name="Normal 17 4" xfId="4205"/>
    <cellStyle name="Normal 18" xfId="2360"/>
    <cellStyle name="Normal 18 2" xfId="3736"/>
    <cellStyle name="Normal 18 2 2" xfId="4210"/>
    <cellStyle name="Normal 18 3" xfId="4209"/>
    <cellStyle name="Normal 19" xfId="2362"/>
    <cellStyle name="Normal 19 2" xfId="3738"/>
    <cellStyle name="Normal 19 2 2" xfId="4212"/>
    <cellStyle name="Normal 19 3" xfId="4211"/>
    <cellStyle name="Normal 2" xfId="44"/>
    <cellStyle name="Normal 2 10" xfId="589"/>
    <cellStyle name="Normal 2 10 2" xfId="2465"/>
    <cellStyle name="Normal 2 10 2 2" xfId="4215"/>
    <cellStyle name="Normal 2 10 3" xfId="4214"/>
    <cellStyle name="Normal 2 11" xfId="590"/>
    <cellStyle name="Normal 2 11 2" xfId="2466"/>
    <cellStyle name="Normal 2 11 2 2" xfId="4217"/>
    <cellStyle name="Normal 2 11 3" xfId="4216"/>
    <cellStyle name="Normal 2 12" xfId="591"/>
    <cellStyle name="Normal 2 12 2" xfId="2467"/>
    <cellStyle name="Normal 2 12 2 2" xfId="4219"/>
    <cellStyle name="Normal 2 12 3" xfId="4218"/>
    <cellStyle name="Normal 2 13" xfId="592"/>
    <cellStyle name="Normal 2 13 2" xfId="2468"/>
    <cellStyle name="Normal 2 13 2 2" xfId="4221"/>
    <cellStyle name="Normal 2 13 3" xfId="4220"/>
    <cellStyle name="Normal 2 14" xfId="593"/>
    <cellStyle name="Normal 2 14 2" xfId="2469"/>
    <cellStyle name="Normal 2 14 2 2" xfId="4223"/>
    <cellStyle name="Normal 2 14 3" xfId="4222"/>
    <cellStyle name="Normal 2 15" xfId="594"/>
    <cellStyle name="Normal 2 15 2" xfId="2470"/>
    <cellStyle name="Normal 2 15 2 2" xfId="4225"/>
    <cellStyle name="Normal 2 15 3" xfId="4224"/>
    <cellStyle name="Normal 2 16" xfId="595"/>
    <cellStyle name="Normal 2 16 2" xfId="2471"/>
    <cellStyle name="Normal 2 16 2 2" xfId="4227"/>
    <cellStyle name="Normal 2 16 3" xfId="4226"/>
    <cellStyle name="Normal 2 17" xfId="596"/>
    <cellStyle name="Normal 2 17 2" xfId="2472"/>
    <cellStyle name="Normal 2 17 2 2" xfId="4229"/>
    <cellStyle name="Normal 2 17 3" xfId="4228"/>
    <cellStyle name="Normal 2 18" xfId="597"/>
    <cellStyle name="Normal 2 18 2" xfId="2473"/>
    <cellStyle name="Normal 2 18 2 2" xfId="4231"/>
    <cellStyle name="Normal 2 18 3" xfId="4230"/>
    <cellStyle name="Normal 2 19" xfId="598"/>
    <cellStyle name="Normal 2 19 2" xfId="2474"/>
    <cellStyle name="Normal 2 19 2 2" xfId="4233"/>
    <cellStyle name="Normal 2 19 3" xfId="4232"/>
    <cellStyle name="Normal 2 2" xfId="89"/>
    <cellStyle name="Normal 2 2 10" xfId="599"/>
    <cellStyle name="Normal 2 2 10 2" xfId="2475"/>
    <cellStyle name="Normal 2 2 10 2 2" xfId="4236"/>
    <cellStyle name="Normal 2 2 10 3" xfId="4235"/>
    <cellStyle name="Normal 2 2 11" xfId="600"/>
    <cellStyle name="Normal 2 2 11 2" xfId="2476"/>
    <cellStyle name="Normal 2 2 11 2 2" xfId="4238"/>
    <cellStyle name="Normal 2 2 11 3" xfId="4237"/>
    <cellStyle name="Normal 2 2 12" xfId="601"/>
    <cellStyle name="Normal 2 2 12 2" xfId="2477"/>
    <cellStyle name="Normal 2 2 12 2 2" xfId="4240"/>
    <cellStyle name="Normal 2 2 12 3" xfId="4239"/>
    <cellStyle name="Normal 2 2 13" xfId="602"/>
    <cellStyle name="Normal 2 2 13 2" xfId="2478"/>
    <cellStyle name="Normal 2 2 13 2 2" xfId="4242"/>
    <cellStyle name="Normal 2 2 13 3" xfId="4241"/>
    <cellStyle name="Normal 2 2 14" xfId="603"/>
    <cellStyle name="Normal 2 2 14 2" xfId="2479"/>
    <cellStyle name="Normal 2 2 14 2 2" xfId="4244"/>
    <cellStyle name="Normal 2 2 14 3" xfId="4243"/>
    <cellStyle name="Normal 2 2 15" xfId="604"/>
    <cellStyle name="Normal 2 2 15 2" xfId="2480"/>
    <cellStyle name="Normal 2 2 15 2 2" xfId="4246"/>
    <cellStyle name="Normal 2 2 15 3" xfId="4245"/>
    <cellStyle name="Normal 2 2 16" xfId="605"/>
    <cellStyle name="Normal 2 2 16 2" xfId="2481"/>
    <cellStyle name="Normal 2 2 16 2 2" xfId="4248"/>
    <cellStyle name="Normal 2 2 16 3" xfId="4247"/>
    <cellStyle name="Normal 2 2 17" xfId="606"/>
    <cellStyle name="Normal 2 2 17 2" xfId="2482"/>
    <cellStyle name="Normal 2 2 17 2 2" xfId="4250"/>
    <cellStyle name="Normal 2 2 17 3" xfId="4249"/>
    <cellStyle name="Normal 2 2 18" xfId="607"/>
    <cellStyle name="Normal 2 2 18 2" xfId="2483"/>
    <cellStyle name="Normal 2 2 18 2 2" xfId="4252"/>
    <cellStyle name="Normal 2 2 18 3" xfId="4251"/>
    <cellStyle name="Normal 2 2 19" xfId="608"/>
    <cellStyle name="Normal 2 2 19 2" xfId="2484"/>
    <cellStyle name="Normal 2 2 19 2 2" xfId="4254"/>
    <cellStyle name="Normal 2 2 19 3" xfId="4253"/>
    <cellStyle name="Normal 2 2 2" xfId="257"/>
    <cellStyle name="Normal 2 2 2 2" xfId="2332"/>
    <cellStyle name="Normal 2 2 2 2 2" xfId="3708"/>
    <cellStyle name="Normal 2 2 2 2 2 2" xfId="4257"/>
    <cellStyle name="Normal 2 2 2 2 3" xfId="4256"/>
    <cellStyle name="Normal 2 2 2 3" xfId="2394"/>
    <cellStyle name="Normal 2 2 2 3 2" xfId="4258"/>
    <cellStyle name="Normal 2 2 2 4" xfId="4255"/>
    <cellStyle name="Normal 2 2 20" xfId="609"/>
    <cellStyle name="Normal 2 2 20 2" xfId="2485"/>
    <cellStyle name="Normal 2 2 20 2 2" xfId="4260"/>
    <cellStyle name="Normal 2 2 20 3" xfId="4259"/>
    <cellStyle name="Normal 2 2 21" xfId="610"/>
    <cellStyle name="Normal 2 2 21 2" xfId="2486"/>
    <cellStyle name="Normal 2 2 21 2 2" xfId="4262"/>
    <cellStyle name="Normal 2 2 21 3" xfId="4261"/>
    <cellStyle name="Normal 2 2 22" xfId="611"/>
    <cellStyle name="Normal 2 2 22 2" xfId="2487"/>
    <cellStyle name="Normal 2 2 22 2 2" xfId="4264"/>
    <cellStyle name="Normal 2 2 22 3" xfId="4263"/>
    <cellStyle name="Normal 2 2 23" xfId="612"/>
    <cellStyle name="Normal 2 2 23 2" xfId="2488"/>
    <cellStyle name="Normal 2 2 23 2 2" xfId="4266"/>
    <cellStyle name="Normal 2 2 23 3" xfId="4265"/>
    <cellStyle name="Normal 2 2 24" xfId="613"/>
    <cellStyle name="Normal 2 2 24 2" xfId="2489"/>
    <cellStyle name="Normal 2 2 24 2 2" xfId="4268"/>
    <cellStyle name="Normal 2 2 24 3" xfId="4267"/>
    <cellStyle name="Normal 2 2 25" xfId="614"/>
    <cellStyle name="Normal 2 2 25 2" xfId="2490"/>
    <cellStyle name="Normal 2 2 25 2 2" xfId="4270"/>
    <cellStyle name="Normal 2 2 25 3" xfId="4269"/>
    <cellStyle name="Normal 2 2 26" xfId="615"/>
    <cellStyle name="Normal 2 2 26 2" xfId="2491"/>
    <cellStyle name="Normal 2 2 26 2 2" xfId="4272"/>
    <cellStyle name="Normal 2 2 26 3" xfId="4271"/>
    <cellStyle name="Normal 2 2 27" xfId="616"/>
    <cellStyle name="Normal 2 2 27 2" xfId="2492"/>
    <cellStyle name="Normal 2 2 27 2 2" xfId="4274"/>
    <cellStyle name="Normal 2 2 27 3" xfId="4273"/>
    <cellStyle name="Normal 2 2 28" xfId="617"/>
    <cellStyle name="Normal 2 2 28 2" xfId="2493"/>
    <cellStyle name="Normal 2 2 28 2 2" xfId="4276"/>
    <cellStyle name="Normal 2 2 28 3" xfId="4275"/>
    <cellStyle name="Normal 2 2 29" xfId="618"/>
    <cellStyle name="Normal 2 2 29 2" xfId="2494"/>
    <cellStyle name="Normal 2 2 29 2 2" xfId="4278"/>
    <cellStyle name="Normal 2 2 29 3" xfId="4277"/>
    <cellStyle name="Normal 2 2 3" xfId="619"/>
    <cellStyle name="Normal 2 2 3 2" xfId="2495"/>
    <cellStyle name="Normal 2 2 3 2 2" xfId="4280"/>
    <cellStyle name="Normal 2 2 3 3" xfId="4279"/>
    <cellStyle name="Normal 2 2 30" xfId="620"/>
    <cellStyle name="Normal 2 2 30 2" xfId="2496"/>
    <cellStyle name="Normal 2 2 30 2 2" xfId="4282"/>
    <cellStyle name="Normal 2 2 30 3" xfId="4281"/>
    <cellStyle name="Normal 2 2 31" xfId="621"/>
    <cellStyle name="Normal 2 2 31 2" xfId="2497"/>
    <cellStyle name="Normal 2 2 31 2 2" xfId="4284"/>
    <cellStyle name="Normal 2 2 31 3" xfId="4283"/>
    <cellStyle name="Normal 2 2 32" xfId="622"/>
    <cellStyle name="Normal 2 2 32 2" xfId="2498"/>
    <cellStyle name="Normal 2 2 32 2 2" xfId="4286"/>
    <cellStyle name="Normal 2 2 32 3" xfId="4285"/>
    <cellStyle name="Normal 2 2 33" xfId="623"/>
    <cellStyle name="Normal 2 2 33 2" xfId="2499"/>
    <cellStyle name="Normal 2 2 33 2 2" xfId="4288"/>
    <cellStyle name="Normal 2 2 33 3" xfId="4287"/>
    <cellStyle name="Normal 2 2 34" xfId="624"/>
    <cellStyle name="Normal 2 2 34 2" xfId="2500"/>
    <cellStyle name="Normal 2 2 34 2 2" xfId="4290"/>
    <cellStyle name="Normal 2 2 34 3" xfId="4289"/>
    <cellStyle name="Normal 2 2 35" xfId="625"/>
    <cellStyle name="Normal 2 2 35 2" xfId="2501"/>
    <cellStyle name="Normal 2 2 35 2 2" xfId="4292"/>
    <cellStyle name="Normal 2 2 35 3" xfId="4291"/>
    <cellStyle name="Normal 2 2 36" xfId="626"/>
    <cellStyle name="Normal 2 2 36 2" xfId="2502"/>
    <cellStyle name="Normal 2 2 36 2 2" xfId="4294"/>
    <cellStyle name="Normal 2 2 36 3" xfId="4293"/>
    <cellStyle name="Normal 2 2 37" xfId="627"/>
    <cellStyle name="Normal 2 2 37 2" xfId="2503"/>
    <cellStyle name="Normal 2 2 37 2 2" xfId="4296"/>
    <cellStyle name="Normal 2 2 37 3" xfId="4295"/>
    <cellStyle name="Normal 2 2 38" xfId="628"/>
    <cellStyle name="Normal 2 2 38 2" xfId="2504"/>
    <cellStyle name="Normal 2 2 38 2 2" xfId="4298"/>
    <cellStyle name="Normal 2 2 38 3" xfId="4297"/>
    <cellStyle name="Normal 2 2 39" xfId="629"/>
    <cellStyle name="Normal 2 2 39 2" xfId="2505"/>
    <cellStyle name="Normal 2 2 39 2 2" xfId="4300"/>
    <cellStyle name="Normal 2 2 39 3" xfId="4299"/>
    <cellStyle name="Normal 2 2 4" xfId="630"/>
    <cellStyle name="Normal 2 2 4 2" xfId="2506"/>
    <cellStyle name="Normal 2 2 4 2 2" xfId="4302"/>
    <cellStyle name="Normal 2 2 4 3" xfId="4301"/>
    <cellStyle name="Normal 2 2 40" xfId="631"/>
    <cellStyle name="Normal 2 2 40 2" xfId="2507"/>
    <cellStyle name="Normal 2 2 40 2 2" xfId="4304"/>
    <cellStyle name="Normal 2 2 40 3" xfId="4303"/>
    <cellStyle name="Normal 2 2 41" xfId="632"/>
    <cellStyle name="Normal 2 2 41 2" xfId="2508"/>
    <cellStyle name="Normal 2 2 41 2 2" xfId="4306"/>
    <cellStyle name="Normal 2 2 41 3" xfId="4305"/>
    <cellStyle name="Normal 2 2 42" xfId="633"/>
    <cellStyle name="Normal 2 2 42 2" xfId="2509"/>
    <cellStyle name="Normal 2 2 42 2 2" xfId="4308"/>
    <cellStyle name="Normal 2 2 42 3" xfId="4307"/>
    <cellStyle name="Normal 2 2 43" xfId="634"/>
    <cellStyle name="Normal 2 2 43 2" xfId="2510"/>
    <cellStyle name="Normal 2 2 43 2 2" xfId="4310"/>
    <cellStyle name="Normal 2 2 43 3" xfId="4309"/>
    <cellStyle name="Normal 2 2 44" xfId="2366"/>
    <cellStyle name="Normal 2 2 44 2" xfId="4311"/>
    <cellStyle name="Normal 2 2 45" xfId="4234"/>
    <cellStyle name="Normal 2 2 46" xfId="215"/>
    <cellStyle name="Normal 2 2 5" xfId="635"/>
    <cellStyle name="Normal 2 2 5 2" xfId="2511"/>
    <cellStyle name="Normal 2 2 5 2 2" xfId="4313"/>
    <cellStyle name="Normal 2 2 5 3" xfId="4312"/>
    <cellStyle name="Normal 2 2 6" xfId="636"/>
    <cellStyle name="Normal 2 2 6 2" xfId="2512"/>
    <cellStyle name="Normal 2 2 6 2 2" xfId="4315"/>
    <cellStyle name="Normal 2 2 6 3" xfId="4314"/>
    <cellStyle name="Normal 2 2 7" xfId="637"/>
    <cellStyle name="Normal 2 2 7 2" xfId="2513"/>
    <cellStyle name="Normal 2 2 7 2 2" xfId="4317"/>
    <cellStyle name="Normal 2 2 7 3" xfId="4316"/>
    <cellStyle name="Normal 2 2 8" xfId="638"/>
    <cellStyle name="Normal 2 2 8 2" xfId="2514"/>
    <cellStyle name="Normal 2 2 8 2 2" xfId="4319"/>
    <cellStyle name="Normal 2 2 8 3" xfId="4318"/>
    <cellStyle name="Normal 2 2 9" xfId="639"/>
    <cellStyle name="Normal 2 2 9 2" xfId="2515"/>
    <cellStyle name="Normal 2 2 9 2 2" xfId="4321"/>
    <cellStyle name="Normal 2 2 9 3" xfId="4320"/>
    <cellStyle name="Normal 2 20" xfId="640"/>
    <cellStyle name="Normal 2 20 2" xfId="2516"/>
    <cellStyle name="Normal 2 20 2 2" xfId="4323"/>
    <cellStyle name="Normal 2 20 3" xfId="4322"/>
    <cellStyle name="Normal 2 21" xfId="641"/>
    <cellStyle name="Normal 2 21 2" xfId="2517"/>
    <cellStyle name="Normal 2 21 2 2" xfId="4325"/>
    <cellStyle name="Normal 2 21 3" xfId="4324"/>
    <cellStyle name="Normal 2 22" xfId="642"/>
    <cellStyle name="Normal 2 22 2" xfId="2518"/>
    <cellStyle name="Normal 2 22 2 2" xfId="4327"/>
    <cellStyle name="Normal 2 22 3" xfId="4326"/>
    <cellStyle name="Normal 2 23" xfId="643"/>
    <cellStyle name="Normal 2 23 2" xfId="2519"/>
    <cellStyle name="Normal 2 23 2 2" xfId="4329"/>
    <cellStyle name="Normal 2 23 3" xfId="4328"/>
    <cellStyle name="Normal 2 24" xfId="644"/>
    <cellStyle name="Normal 2 24 2" xfId="2520"/>
    <cellStyle name="Normal 2 24 2 2" xfId="4331"/>
    <cellStyle name="Normal 2 24 3" xfId="4330"/>
    <cellStyle name="Normal 2 25" xfId="645"/>
    <cellStyle name="Normal 2 25 2" xfId="2521"/>
    <cellStyle name="Normal 2 25 2 2" xfId="4333"/>
    <cellStyle name="Normal 2 25 3" xfId="4332"/>
    <cellStyle name="Normal 2 26" xfId="646"/>
    <cellStyle name="Normal 2 26 2" xfId="2522"/>
    <cellStyle name="Normal 2 26 2 2" xfId="4335"/>
    <cellStyle name="Normal 2 26 3" xfId="4334"/>
    <cellStyle name="Normal 2 27" xfId="647"/>
    <cellStyle name="Normal 2 27 2" xfId="2523"/>
    <cellStyle name="Normal 2 27 2 2" xfId="4337"/>
    <cellStyle name="Normal 2 27 3" xfId="4336"/>
    <cellStyle name="Normal 2 28" xfId="648"/>
    <cellStyle name="Normal 2 28 2" xfId="2524"/>
    <cellStyle name="Normal 2 28 2 2" xfId="4339"/>
    <cellStyle name="Normal 2 28 3" xfId="4338"/>
    <cellStyle name="Normal 2 29" xfId="649"/>
    <cellStyle name="Normal 2 29 2" xfId="2525"/>
    <cellStyle name="Normal 2 29 2 2" xfId="4341"/>
    <cellStyle name="Normal 2 29 3" xfId="4340"/>
    <cellStyle name="Normal 2 3" xfId="90"/>
    <cellStyle name="Normal 2 3 10" xfId="650"/>
    <cellStyle name="Normal 2 3 10 2" xfId="2526"/>
    <cellStyle name="Normal 2 3 10 2 2" xfId="4344"/>
    <cellStyle name="Normal 2 3 10 3" xfId="4343"/>
    <cellStyle name="Normal 2 3 11" xfId="651"/>
    <cellStyle name="Normal 2 3 11 2" xfId="2527"/>
    <cellStyle name="Normal 2 3 11 2 2" xfId="4346"/>
    <cellStyle name="Normal 2 3 11 3" xfId="4345"/>
    <cellStyle name="Normal 2 3 12" xfId="652"/>
    <cellStyle name="Normal 2 3 12 2" xfId="2528"/>
    <cellStyle name="Normal 2 3 12 2 2" xfId="4348"/>
    <cellStyle name="Normal 2 3 12 3" xfId="4347"/>
    <cellStyle name="Normal 2 3 13" xfId="653"/>
    <cellStyle name="Normal 2 3 13 2" xfId="2529"/>
    <cellStyle name="Normal 2 3 13 2 2" xfId="4350"/>
    <cellStyle name="Normal 2 3 13 3" xfId="4349"/>
    <cellStyle name="Normal 2 3 14" xfId="654"/>
    <cellStyle name="Normal 2 3 14 2" xfId="2530"/>
    <cellStyle name="Normal 2 3 14 2 2" xfId="4352"/>
    <cellStyle name="Normal 2 3 14 3" xfId="4351"/>
    <cellStyle name="Normal 2 3 15" xfId="655"/>
    <cellStyle name="Normal 2 3 15 2" xfId="2531"/>
    <cellStyle name="Normal 2 3 15 2 2" xfId="4354"/>
    <cellStyle name="Normal 2 3 15 3" xfId="4353"/>
    <cellStyle name="Normal 2 3 16" xfId="656"/>
    <cellStyle name="Normal 2 3 16 2" xfId="2532"/>
    <cellStyle name="Normal 2 3 16 2 2" xfId="4356"/>
    <cellStyle name="Normal 2 3 16 3" xfId="4355"/>
    <cellStyle name="Normal 2 3 17" xfId="657"/>
    <cellStyle name="Normal 2 3 17 2" xfId="2533"/>
    <cellStyle name="Normal 2 3 17 2 2" xfId="4358"/>
    <cellStyle name="Normal 2 3 17 3" xfId="4357"/>
    <cellStyle name="Normal 2 3 18" xfId="658"/>
    <cellStyle name="Normal 2 3 18 2" xfId="2534"/>
    <cellStyle name="Normal 2 3 18 2 2" xfId="4360"/>
    <cellStyle name="Normal 2 3 18 3" xfId="4359"/>
    <cellStyle name="Normal 2 3 19" xfId="659"/>
    <cellStyle name="Normal 2 3 19 2" xfId="2535"/>
    <cellStyle name="Normal 2 3 19 2 2" xfId="4362"/>
    <cellStyle name="Normal 2 3 19 3" xfId="4361"/>
    <cellStyle name="Normal 2 3 2" xfId="660"/>
    <cellStyle name="Normal 2 3 2 2" xfId="2536"/>
    <cellStyle name="Normal 2 3 2 2 2" xfId="4364"/>
    <cellStyle name="Normal 2 3 2 3" xfId="4363"/>
    <cellStyle name="Normal 2 3 20" xfId="661"/>
    <cellStyle name="Normal 2 3 20 2" xfId="2537"/>
    <cellStyle name="Normal 2 3 20 2 2" xfId="4366"/>
    <cellStyle name="Normal 2 3 20 3" xfId="4365"/>
    <cellStyle name="Normal 2 3 21" xfId="662"/>
    <cellStyle name="Normal 2 3 21 2" xfId="2538"/>
    <cellStyle name="Normal 2 3 21 2 2" xfId="4368"/>
    <cellStyle name="Normal 2 3 21 3" xfId="4367"/>
    <cellStyle name="Normal 2 3 22" xfId="663"/>
    <cellStyle name="Normal 2 3 22 2" xfId="2539"/>
    <cellStyle name="Normal 2 3 22 2 2" xfId="4370"/>
    <cellStyle name="Normal 2 3 22 3" xfId="4369"/>
    <cellStyle name="Normal 2 3 23" xfId="664"/>
    <cellStyle name="Normal 2 3 23 2" xfId="2540"/>
    <cellStyle name="Normal 2 3 23 2 2" xfId="4372"/>
    <cellStyle name="Normal 2 3 23 3" xfId="4371"/>
    <cellStyle name="Normal 2 3 24" xfId="665"/>
    <cellStyle name="Normal 2 3 24 2" xfId="2541"/>
    <cellStyle name="Normal 2 3 24 2 2" xfId="4374"/>
    <cellStyle name="Normal 2 3 24 3" xfId="4373"/>
    <cellStyle name="Normal 2 3 25" xfId="666"/>
    <cellStyle name="Normal 2 3 25 2" xfId="2542"/>
    <cellStyle name="Normal 2 3 25 2 2" xfId="4376"/>
    <cellStyle name="Normal 2 3 25 3" xfId="4375"/>
    <cellStyle name="Normal 2 3 26" xfId="667"/>
    <cellStyle name="Normal 2 3 26 2" xfId="2543"/>
    <cellStyle name="Normal 2 3 26 2 2" xfId="4378"/>
    <cellStyle name="Normal 2 3 26 3" xfId="4377"/>
    <cellStyle name="Normal 2 3 27" xfId="668"/>
    <cellStyle name="Normal 2 3 27 2" xfId="2544"/>
    <cellStyle name="Normal 2 3 27 2 2" xfId="4380"/>
    <cellStyle name="Normal 2 3 27 3" xfId="4379"/>
    <cellStyle name="Normal 2 3 28" xfId="669"/>
    <cellStyle name="Normal 2 3 28 2" xfId="2545"/>
    <cellStyle name="Normal 2 3 28 2 2" xfId="4382"/>
    <cellStyle name="Normal 2 3 28 3" xfId="4381"/>
    <cellStyle name="Normal 2 3 29" xfId="670"/>
    <cellStyle name="Normal 2 3 29 2" xfId="2546"/>
    <cellStyle name="Normal 2 3 29 2 2" xfId="4384"/>
    <cellStyle name="Normal 2 3 29 3" xfId="4383"/>
    <cellStyle name="Normal 2 3 3" xfId="671"/>
    <cellStyle name="Normal 2 3 3 2" xfId="2547"/>
    <cellStyle name="Normal 2 3 3 2 2" xfId="4386"/>
    <cellStyle name="Normal 2 3 3 3" xfId="4385"/>
    <cellStyle name="Normal 2 3 30" xfId="672"/>
    <cellStyle name="Normal 2 3 30 2" xfId="2548"/>
    <cellStyle name="Normal 2 3 30 2 2" xfId="4388"/>
    <cellStyle name="Normal 2 3 30 3" xfId="4387"/>
    <cellStyle name="Normal 2 3 31" xfId="673"/>
    <cellStyle name="Normal 2 3 31 2" xfId="2549"/>
    <cellStyle name="Normal 2 3 31 2 2" xfId="4390"/>
    <cellStyle name="Normal 2 3 31 3" xfId="4389"/>
    <cellStyle name="Normal 2 3 32" xfId="674"/>
    <cellStyle name="Normal 2 3 32 2" xfId="2550"/>
    <cellStyle name="Normal 2 3 32 2 2" xfId="4392"/>
    <cellStyle name="Normal 2 3 32 3" xfId="4391"/>
    <cellStyle name="Normal 2 3 33" xfId="675"/>
    <cellStyle name="Normal 2 3 33 2" xfId="2551"/>
    <cellStyle name="Normal 2 3 33 2 2" xfId="4394"/>
    <cellStyle name="Normal 2 3 33 3" xfId="4393"/>
    <cellStyle name="Normal 2 3 34" xfId="676"/>
    <cellStyle name="Normal 2 3 34 2" xfId="2552"/>
    <cellStyle name="Normal 2 3 34 2 2" xfId="4396"/>
    <cellStyle name="Normal 2 3 34 3" xfId="4395"/>
    <cellStyle name="Normal 2 3 35" xfId="677"/>
    <cellStyle name="Normal 2 3 35 2" xfId="2553"/>
    <cellStyle name="Normal 2 3 35 2 2" xfId="4398"/>
    <cellStyle name="Normal 2 3 35 3" xfId="4397"/>
    <cellStyle name="Normal 2 3 36" xfId="678"/>
    <cellStyle name="Normal 2 3 36 2" xfId="2554"/>
    <cellStyle name="Normal 2 3 36 2 2" xfId="4400"/>
    <cellStyle name="Normal 2 3 36 3" xfId="4399"/>
    <cellStyle name="Normal 2 3 37" xfId="679"/>
    <cellStyle name="Normal 2 3 37 2" xfId="2555"/>
    <cellStyle name="Normal 2 3 37 2 2" xfId="4402"/>
    <cellStyle name="Normal 2 3 37 3" xfId="4401"/>
    <cellStyle name="Normal 2 3 38" xfId="680"/>
    <cellStyle name="Normal 2 3 38 2" xfId="2556"/>
    <cellStyle name="Normal 2 3 38 2 2" xfId="4404"/>
    <cellStyle name="Normal 2 3 38 3" xfId="4403"/>
    <cellStyle name="Normal 2 3 39" xfId="681"/>
    <cellStyle name="Normal 2 3 39 2" xfId="2557"/>
    <cellStyle name="Normal 2 3 39 2 2" xfId="4406"/>
    <cellStyle name="Normal 2 3 39 3" xfId="4405"/>
    <cellStyle name="Normal 2 3 4" xfId="682"/>
    <cellStyle name="Normal 2 3 4 2" xfId="2558"/>
    <cellStyle name="Normal 2 3 4 2 2" xfId="4408"/>
    <cellStyle name="Normal 2 3 4 3" xfId="4407"/>
    <cellStyle name="Normal 2 3 40" xfId="683"/>
    <cellStyle name="Normal 2 3 40 2" xfId="2559"/>
    <cellStyle name="Normal 2 3 40 2 2" xfId="4410"/>
    <cellStyle name="Normal 2 3 40 3" xfId="4409"/>
    <cellStyle name="Normal 2 3 41" xfId="684"/>
    <cellStyle name="Normal 2 3 41 2" xfId="2560"/>
    <cellStyle name="Normal 2 3 41 2 2" xfId="4412"/>
    <cellStyle name="Normal 2 3 41 3" xfId="4411"/>
    <cellStyle name="Normal 2 3 42" xfId="685"/>
    <cellStyle name="Normal 2 3 42 2" xfId="2561"/>
    <cellStyle name="Normal 2 3 42 2 2" xfId="4414"/>
    <cellStyle name="Normal 2 3 42 3" xfId="4413"/>
    <cellStyle name="Normal 2 3 43" xfId="686"/>
    <cellStyle name="Normal 2 3 43 2" xfId="2562"/>
    <cellStyle name="Normal 2 3 43 2 2" xfId="4416"/>
    <cellStyle name="Normal 2 3 43 3" xfId="4415"/>
    <cellStyle name="Normal 2 3 44" xfId="2395"/>
    <cellStyle name="Normal 2 3 44 2" xfId="4417"/>
    <cellStyle name="Normal 2 3 45" xfId="4342"/>
    <cellStyle name="Normal 2 3 46" xfId="258"/>
    <cellStyle name="Normal 2 3 5" xfId="687"/>
    <cellStyle name="Normal 2 3 5 2" xfId="2563"/>
    <cellStyle name="Normal 2 3 5 2 2" xfId="4419"/>
    <cellStyle name="Normal 2 3 5 3" xfId="4418"/>
    <cellStyle name="Normal 2 3 6" xfId="688"/>
    <cellStyle name="Normal 2 3 6 2" xfId="2564"/>
    <cellStyle name="Normal 2 3 6 2 2" xfId="4421"/>
    <cellStyle name="Normal 2 3 6 3" xfId="4420"/>
    <cellStyle name="Normal 2 3 7" xfId="689"/>
    <cellStyle name="Normal 2 3 7 2" xfId="2565"/>
    <cellStyle name="Normal 2 3 7 2 2" xfId="4423"/>
    <cellStyle name="Normal 2 3 7 3" xfId="4422"/>
    <cellStyle name="Normal 2 3 8" xfId="690"/>
    <cellStyle name="Normal 2 3 8 2" xfId="2566"/>
    <cellStyle name="Normal 2 3 8 2 2" xfId="4425"/>
    <cellStyle name="Normal 2 3 8 3" xfId="4424"/>
    <cellStyle name="Normal 2 3 9" xfId="691"/>
    <cellStyle name="Normal 2 3 9 2" xfId="2567"/>
    <cellStyle name="Normal 2 3 9 2 2" xfId="4427"/>
    <cellStyle name="Normal 2 3 9 3" xfId="4426"/>
    <cellStyle name="Normal 2 30" xfId="692"/>
    <cellStyle name="Normal 2 30 2" xfId="2568"/>
    <cellStyle name="Normal 2 30 2 2" xfId="4429"/>
    <cellStyle name="Normal 2 30 3" xfId="4428"/>
    <cellStyle name="Normal 2 31" xfId="693"/>
    <cellStyle name="Normal 2 31 2" xfId="2569"/>
    <cellStyle name="Normal 2 31 2 2" xfId="4431"/>
    <cellStyle name="Normal 2 31 3" xfId="4430"/>
    <cellStyle name="Normal 2 32" xfId="694"/>
    <cellStyle name="Normal 2 32 2" xfId="2570"/>
    <cellStyle name="Normal 2 32 2 2" xfId="4433"/>
    <cellStyle name="Normal 2 32 3" xfId="4432"/>
    <cellStyle name="Normal 2 33" xfId="695"/>
    <cellStyle name="Normal 2 33 2" xfId="2571"/>
    <cellStyle name="Normal 2 33 2 2" xfId="4435"/>
    <cellStyle name="Normal 2 33 3" xfId="4434"/>
    <cellStyle name="Normal 2 34" xfId="696"/>
    <cellStyle name="Normal 2 34 2" xfId="2572"/>
    <cellStyle name="Normal 2 34 2 2" xfId="4437"/>
    <cellStyle name="Normal 2 34 3" xfId="4436"/>
    <cellStyle name="Normal 2 35" xfId="697"/>
    <cellStyle name="Normal 2 35 2" xfId="2573"/>
    <cellStyle name="Normal 2 35 2 2" xfId="4439"/>
    <cellStyle name="Normal 2 35 3" xfId="4438"/>
    <cellStyle name="Normal 2 36" xfId="698"/>
    <cellStyle name="Normal 2 36 2" xfId="2574"/>
    <cellStyle name="Normal 2 36 2 2" xfId="4441"/>
    <cellStyle name="Normal 2 36 3" xfId="4440"/>
    <cellStyle name="Normal 2 37" xfId="699"/>
    <cellStyle name="Normal 2 37 2" xfId="2575"/>
    <cellStyle name="Normal 2 37 2 2" xfId="4443"/>
    <cellStyle name="Normal 2 37 3" xfId="4442"/>
    <cellStyle name="Normal 2 38" xfId="700"/>
    <cellStyle name="Normal 2 38 2" xfId="2576"/>
    <cellStyle name="Normal 2 38 2 2" xfId="4445"/>
    <cellStyle name="Normal 2 38 3" xfId="4444"/>
    <cellStyle name="Normal 2 39" xfId="701"/>
    <cellStyle name="Normal 2 39 2" xfId="2577"/>
    <cellStyle name="Normal 2 39 2 2" xfId="4447"/>
    <cellStyle name="Normal 2 39 3" xfId="4446"/>
    <cellStyle name="Normal 2 4" xfId="702"/>
    <cellStyle name="Normal 2 4 2" xfId="2578"/>
    <cellStyle name="Normal 2 4 2 2" xfId="4449"/>
    <cellStyle name="Normal 2 4 3" xfId="4448"/>
    <cellStyle name="Normal 2 40" xfId="703"/>
    <cellStyle name="Normal 2 40 2" xfId="2579"/>
    <cellStyle name="Normal 2 40 2 2" xfId="4451"/>
    <cellStyle name="Normal 2 40 3" xfId="4450"/>
    <cellStyle name="Normal 2 41" xfId="704"/>
    <cellStyle name="Normal 2 41 2" xfId="2580"/>
    <cellStyle name="Normal 2 41 2 2" xfId="4453"/>
    <cellStyle name="Normal 2 41 3" xfId="4452"/>
    <cellStyle name="Normal 2 42" xfId="705"/>
    <cellStyle name="Normal 2 42 2" xfId="2581"/>
    <cellStyle name="Normal 2 42 2 2" xfId="4455"/>
    <cellStyle name="Normal 2 42 3" xfId="4454"/>
    <cellStyle name="Normal 2 43" xfId="706"/>
    <cellStyle name="Normal 2 43 2" xfId="2582"/>
    <cellStyle name="Normal 2 43 2 2" xfId="4457"/>
    <cellStyle name="Normal 2 43 3" xfId="4456"/>
    <cellStyle name="Normal 2 44" xfId="707"/>
    <cellStyle name="Normal 2 44 2" xfId="2583"/>
    <cellStyle name="Normal 2 44 2 2" xfId="4459"/>
    <cellStyle name="Normal 2 44 3" xfId="4458"/>
    <cellStyle name="Normal 2 45" xfId="2279"/>
    <cellStyle name="Normal 2 46" xfId="2364"/>
    <cellStyle name="Normal 2 46 2" xfId="4460"/>
    <cellStyle name="Normal 2 47" xfId="3784"/>
    <cellStyle name="Normal 2 48" xfId="3786"/>
    <cellStyle name="Normal 2 49" xfId="4213"/>
    <cellStyle name="Normal 2 5" xfId="708"/>
    <cellStyle name="Normal 2 5 2" xfId="2584"/>
    <cellStyle name="Normal 2 5 2 2" xfId="4462"/>
    <cellStyle name="Normal 2 5 3" xfId="4461"/>
    <cellStyle name="Normal 2 50" xfId="195"/>
    <cellStyle name="Normal 2 51" xfId="112"/>
    <cellStyle name="Normal 2 6" xfId="709"/>
    <cellStyle name="Normal 2 6 2" xfId="2585"/>
    <cellStyle name="Normal 2 6 2 2" xfId="4464"/>
    <cellStyle name="Normal 2 6 3" xfId="4463"/>
    <cellStyle name="Normal 2 7" xfId="710"/>
    <cellStyle name="Normal 2 7 2" xfId="2586"/>
    <cellStyle name="Normal 2 7 2 2" xfId="4466"/>
    <cellStyle name="Normal 2 7 3" xfId="4465"/>
    <cellStyle name="Normal 2 8" xfId="711"/>
    <cellStyle name="Normal 2 8 2" xfId="2587"/>
    <cellStyle name="Normal 2 8 2 2" xfId="4468"/>
    <cellStyle name="Normal 2 8 3" xfId="4467"/>
    <cellStyle name="Normal 2 9" xfId="712"/>
    <cellStyle name="Normal 2 9 2" xfId="2588"/>
    <cellStyle name="Normal 2 9 2 2" xfId="4470"/>
    <cellStyle name="Normal 2 9 3" xfId="4469"/>
    <cellStyle name="Normal 20" xfId="3785"/>
    <cellStyle name="Normal 20 2" xfId="4471"/>
    <cellStyle name="Normal 21" xfId="3787"/>
    <cellStyle name="Normal 22" xfId="192"/>
    <cellStyle name="Normal 25" xfId="296"/>
    <cellStyle name="Normal 25 2" xfId="2423"/>
    <cellStyle name="Normal 25 2 2" xfId="4473"/>
    <cellStyle name="Normal 25 3" xfId="4472"/>
    <cellStyle name="Normal 3" xfId="45"/>
    <cellStyle name="Normal 3 10" xfId="713"/>
    <cellStyle name="Normal 3 10 2" xfId="4474"/>
    <cellStyle name="Normal 3 11" xfId="714"/>
    <cellStyle name="Normal 3 11 2" xfId="4475"/>
    <cellStyle name="Normal 3 12" xfId="715"/>
    <cellStyle name="Normal 3 12 2" xfId="4476"/>
    <cellStyle name="Normal 3 13" xfId="716"/>
    <cellStyle name="Normal 3 13 2" xfId="4477"/>
    <cellStyle name="Normal 3 14" xfId="717"/>
    <cellStyle name="Normal 3 14 2" xfId="4478"/>
    <cellStyle name="Normal 3 15" xfId="718"/>
    <cellStyle name="Normal 3 15 2" xfId="4479"/>
    <cellStyle name="Normal 3 16" xfId="719"/>
    <cellStyle name="Normal 3 16 2" xfId="4480"/>
    <cellStyle name="Normal 3 17" xfId="720"/>
    <cellStyle name="Normal 3 17 2" xfId="4482"/>
    <cellStyle name="Normal 3 18" xfId="721"/>
    <cellStyle name="Normal 3 18 2" xfId="4484"/>
    <cellStyle name="Normal 3 19" xfId="722"/>
    <cellStyle name="Normal 3 19 2" xfId="4485"/>
    <cellStyle name="Normal 3 2" xfId="52"/>
    <cellStyle name="Normal 3 2 10" xfId="723"/>
    <cellStyle name="Normal 3 2 10 2" xfId="2589"/>
    <cellStyle name="Normal 3 2 10 2 2" xfId="4488"/>
    <cellStyle name="Normal 3 2 10 3" xfId="4487"/>
    <cellStyle name="Normal 3 2 11" xfId="724"/>
    <cellStyle name="Normal 3 2 11 2" xfId="2590"/>
    <cellStyle name="Normal 3 2 11 2 2" xfId="4490"/>
    <cellStyle name="Normal 3 2 11 3" xfId="4489"/>
    <cellStyle name="Normal 3 2 12" xfId="725"/>
    <cellStyle name="Normal 3 2 12 2" xfId="2591"/>
    <cellStyle name="Normal 3 2 12 2 2" xfId="4492"/>
    <cellStyle name="Normal 3 2 12 3" xfId="4491"/>
    <cellStyle name="Normal 3 2 13" xfId="726"/>
    <cellStyle name="Normal 3 2 13 2" xfId="2592"/>
    <cellStyle name="Normal 3 2 13 2 2" xfId="4494"/>
    <cellStyle name="Normal 3 2 13 3" xfId="4493"/>
    <cellStyle name="Normal 3 2 14" xfId="727"/>
    <cellStyle name="Normal 3 2 14 2" xfId="2593"/>
    <cellStyle name="Normal 3 2 14 2 2" xfId="4496"/>
    <cellStyle name="Normal 3 2 14 3" xfId="4495"/>
    <cellStyle name="Normal 3 2 15" xfId="728"/>
    <cellStyle name="Normal 3 2 15 2" xfId="2594"/>
    <cellStyle name="Normal 3 2 15 2 2" xfId="4498"/>
    <cellStyle name="Normal 3 2 15 3" xfId="4497"/>
    <cellStyle name="Normal 3 2 16" xfId="729"/>
    <cellStyle name="Normal 3 2 16 2" xfId="2595"/>
    <cellStyle name="Normal 3 2 16 2 2" xfId="4500"/>
    <cellStyle name="Normal 3 2 16 3" xfId="4499"/>
    <cellStyle name="Normal 3 2 17" xfId="730"/>
    <cellStyle name="Normal 3 2 17 2" xfId="2596"/>
    <cellStyle name="Normal 3 2 17 2 2" xfId="4502"/>
    <cellStyle name="Normal 3 2 17 3" xfId="4501"/>
    <cellStyle name="Normal 3 2 18" xfId="731"/>
    <cellStyle name="Normal 3 2 18 2" xfId="2597"/>
    <cellStyle name="Normal 3 2 18 2 2" xfId="4504"/>
    <cellStyle name="Normal 3 2 18 3" xfId="4503"/>
    <cellStyle name="Normal 3 2 19" xfId="732"/>
    <cellStyle name="Normal 3 2 19 2" xfId="2598"/>
    <cellStyle name="Normal 3 2 19 2 2" xfId="4506"/>
    <cellStyle name="Normal 3 2 19 3" xfId="4505"/>
    <cellStyle name="Normal 3 2 2" xfId="733"/>
    <cellStyle name="Normal 3 2 2 2" xfId="2599"/>
    <cellStyle name="Normal 3 2 2 2 2" xfId="4508"/>
    <cellStyle name="Normal 3 2 2 3" xfId="4507"/>
    <cellStyle name="Normal 3 2 20" xfId="734"/>
    <cellStyle name="Normal 3 2 20 2" xfId="2600"/>
    <cellStyle name="Normal 3 2 20 2 2" xfId="4510"/>
    <cellStyle name="Normal 3 2 20 3" xfId="4509"/>
    <cellStyle name="Normal 3 2 21" xfId="735"/>
    <cellStyle name="Normal 3 2 21 2" xfId="2601"/>
    <cellStyle name="Normal 3 2 21 2 2" xfId="4512"/>
    <cellStyle name="Normal 3 2 21 3" xfId="4511"/>
    <cellStyle name="Normal 3 2 22" xfId="736"/>
    <cellStyle name="Normal 3 2 22 2" xfId="2602"/>
    <cellStyle name="Normal 3 2 22 2 2" xfId="4514"/>
    <cellStyle name="Normal 3 2 22 3" xfId="4513"/>
    <cellStyle name="Normal 3 2 23" xfId="737"/>
    <cellStyle name="Normal 3 2 23 2" xfId="2603"/>
    <cellStyle name="Normal 3 2 23 2 2" xfId="4516"/>
    <cellStyle name="Normal 3 2 23 3" xfId="4515"/>
    <cellStyle name="Normal 3 2 24" xfId="738"/>
    <cellStyle name="Normal 3 2 24 2" xfId="2604"/>
    <cellStyle name="Normal 3 2 24 2 2" xfId="4518"/>
    <cellStyle name="Normal 3 2 24 3" xfId="4517"/>
    <cellStyle name="Normal 3 2 25" xfId="739"/>
    <cellStyle name="Normal 3 2 25 2" xfId="2605"/>
    <cellStyle name="Normal 3 2 25 2 2" xfId="4520"/>
    <cellStyle name="Normal 3 2 25 3" xfId="4519"/>
    <cellStyle name="Normal 3 2 26" xfId="740"/>
    <cellStyle name="Normal 3 2 26 2" xfId="2606"/>
    <cellStyle name="Normal 3 2 26 2 2" xfId="4522"/>
    <cellStyle name="Normal 3 2 26 3" xfId="4521"/>
    <cellStyle name="Normal 3 2 27" xfId="741"/>
    <cellStyle name="Normal 3 2 27 2" xfId="2607"/>
    <cellStyle name="Normal 3 2 27 2 2" xfId="4524"/>
    <cellStyle name="Normal 3 2 27 3" xfId="4523"/>
    <cellStyle name="Normal 3 2 28" xfId="742"/>
    <cellStyle name="Normal 3 2 28 2" xfId="2608"/>
    <cellStyle name="Normal 3 2 28 2 2" xfId="4526"/>
    <cellStyle name="Normal 3 2 28 3" xfId="4525"/>
    <cellStyle name="Normal 3 2 29" xfId="743"/>
    <cellStyle name="Normal 3 2 29 2" xfId="2609"/>
    <cellStyle name="Normal 3 2 29 2 2" xfId="4528"/>
    <cellStyle name="Normal 3 2 29 3" xfId="4527"/>
    <cellStyle name="Normal 3 2 3" xfId="744"/>
    <cellStyle name="Normal 3 2 3 2" xfId="2610"/>
    <cellStyle name="Normal 3 2 3 2 2" xfId="4530"/>
    <cellStyle name="Normal 3 2 3 3" xfId="4529"/>
    <cellStyle name="Normal 3 2 30" xfId="745"/>
    <cellStyle name="Normal 3 2 30 2" xfId="2611"/>
    <cellStyle name="Normal 3 2 30 2 2" xfId="4532"/>
    <cellStyle name="Normal 3 2 30 3" xfId="4531"/>
    <cellStyle name="Normal 3 2 31" xfId="746"/>
    <cellStyle name="Normal 3 2 31 2" xfId="2612"/>
    <cellStyle name="Normal 3 2 31 2 2" xfId="4534"/>
    <cellStyle name="Normal 3 2 31 3" xfId="4533"/>
    <cellStyle name="Normal 3 2 32" xfId="747"/>
    <cellStyle name="Normal 3 2 32 2" xfId="2613"/>
    <cellStyle name="Normal 3 2 32 2 2" xfId="4536"/>
    <cellStyle name="Normal 3 2 32 3" xfId="4535"/>
    <cellStyle name="Normal 3 2 33" xfId="748"/>
    <cellStyle name="Normal 3 2 33 2" xfId="2614"/>
    <cellStyle name="Normal 3 2 33 2 2" xfId="4538"/>
    <cellStyle name="Normal 3 2 33 3" xfId="4537"/>
    <cellStyle name="Normal 3 2 34" xfId="749"/>
    <cellStyle name="Normal 3 2 34 2" xfId="2615"/>
    <cellStyle name="Normal 3 2 34 2 2" xfId="4540"/>
    <cellStyle name="Normal 3 2 34 3" xfId="4539"/>
    <cellStyle name="Normal 3 2 35" xfId="750"/>
    <cellStyle name="Normal 3 2 35 2" xfId="2616"/>
    <cellStyle name="Normal 3 2 35 2 2" xfId="4542"/>
    <cellStyle name="Normal 3 2 35 3" xfId="4541"/>
    <cellStyle name="Normal 3 2 36" xfId="751"/>
    <cellStyle name="Normal 3 2 36 2" xfId="2617"/>
    <cellStyle name="Normal 3 2 36 2 2" xfId="4544"/>
    <cellStyle name="Normal 3 2 36 3" xfId="4543"/>
    <cellStyle name="Normal 3 2 37" xfId="752"/>
    <cellStyle name="Normal 3 2 37 2" xfId="2618"/>
    <cellStyle name="Normal 3 2 37 2 2" xfId="4546"/>
    <cellStyle name="Normal 3 2 37 3" xfId="4545"/>
    <cellStyle name="Normal 3 2 38" xfId="753"/>
    <cellStyle name="Normal 3 2 38 2" xfId="2619"/>
    <cellStyle name="Normal 3 2 38 2 2" xfId="4548"/>
    <cellStyle name="Normal 3 2 38 3" xfId="4547"/>
    <cellStyle name="Normal 3 2 39" xfId="754"/>
    <cellStyle name="Normal 3 2 39 2" xfId="2620"/>
    <cellStyle name="Normal 3 2 39 2 2" xfId="4550"/>
    <cellStyle name="Normal 3 2 39 3" xfId="4549"/>
    <cellStyle name="Normal 3 2 4" xfId="755"/>
    <cellStyle name="Normal 3 2 4 2" xfId="2621"/>
    <cellStyle name="Normal 3 2 4 2 2" xfId="4552"/>
    <cellStyle name="Normal 3 2 4 3" xfId="4551"/>
    <cellStyle name="Normal 3 2 40" xfId="756"/>
    <cellStyle name="Normal 3 2 40 2" xfId="2622"/>
    <cellStyle name="Normal 3 2 40 2 2" xfId="4554"/>
    <cellStyle name="Normal 3 2 40 3" xfId="4553"/>
    <cellStyle name="Normal 3 2 41" xfId="757"/>
    <cellStyle name="Normal 3 2 41 2" xfId="2623"/>
    <cellStyle name="Normal 3 2 41 2 2" xfId="4556"/>
    <cellStyle name="Normal 3 2 41 3" xfId="4555"/>
    <cellStyle name="Normal 3 2 42" xfId="758"/>
    <cellStyle name="Normal 3 2 42 2" xfId="2624"/>
    <cellStyle name="Normal 3 2 42 2 2" xfId="4558"/>
    <cellStyle name="Normal 3 2 42 3" xfId="4557"/>
    <cellStyle name="Normal 3 2 43" xfId="759"/>
    <cellStyle name="Normal 3 2 43 2" xfId="2625"/>
    <cellStyle name="Normal 3 2 43 2 2" xfId="4560"/>
    <cellStyle name="Normal 3 2 43 3" xfId="4559"/>
    <cellStyle name="Normal 3 2 44" xfId="2396"/>
    <cellStyle name="Normal 3 2 44 2" xfId="4561"/>
    <cellStyle name="Normal 3 2 45" xfId="4486"/>
    <cellStyle name="Normal 3 2 46" xfId="259"/>
    <cellStyle name="Normal 3 2 47" xfId="172"/>
    <cellStyle name="Normal 3 2 5" xfId="760"/>
    <cellStyle name="Normal 3 2 5 2" xfId="2626"/>
    <cellStyle name="Normal 3 2 5 2 2" xfId="4563"/>
    <cellStyle name="Normal 3 2 5 3" xfId="4562"/>
    <cellStyle name="Normal 3 2 6" xfId="761"/>
    <cellStyle name="Normal 3 2 6 2" xfId="2627"/>
    <cellStyle name="Normal 3 2 6 2 2" xfId="4565"/>
    <cellStyle name="Normal 3 2 6 3" xfId="4564"/>
    <cellStyle name="Normal 3 2 7" xfId="762"/>
    <cellStyle name="Normal 3 2 7 2" xfId="2628"/>
    <cellStyle name="Normal 3 2 7 2 2" xfId="4567"/>
    <cellStyle name="Normal 3 2 7 3" xfId="4566"/>
    <cellStyle name="Normal 3 2 8" xfId="763"/>
    <cellStyle name="Normal 3 2 8 2" xfId="2629"/>
    <cellStyle name="Normal 3 2 8 2 2" xfId="4569"/>
    <cellStyle name="Normal 3 2 8 3" xfId="4568"/>
    <cellStyle name="Normal 3 2 9" xfId="764"/>
    <cellStyle name="Normal 3 2 9 2" xfId="2630"/>
    <cellStyle name="Normal 3 2 9 2 2" xfId="4571"/>
    <cellStyle name="Normal 3 2 9 3" xfId="4570"/>
    <cellStyle name="Normal 3 20" xfId="765"/>
    <cellStyle name="Normal 3 20 2" xfId="4572"/>
    <cellStyle name="Normal 3 21" xfId="766"/>
    <cellStyle name="Normal 3 21 2" xfId="4573"/>
    <cellStyle name="Normal 3 22" xfId="767"/>
    <cellStyle name="Normal 3 22 2" xfId="4574"/>
    <cellStyle name="Normal 3 23" xfId="768"/>
    <cellStyle name="Normal 3 23 2" xfId="4575"/>
    <cellStyle name="Normal 3 24" xfId="769"/>
    <cellStyle name="Normal 3 24 2" xfId="4576"/>
    <cellStyle name="Normal 3 25" xfId="770"/>
    <cellStyle name="Normal 3 25 2" xfId="4577"/>
    <cellStyle name="Normal 3 26" xfId="771"/>
    <cellStyle name="Normal 3 26 2" xfId="4578"/>
    <cellStyle name="Normal 3 27" xfId="772"/>
    <cellStyle name="Normal 3 27 2" xfId="4579"/>
    <cellStyle name="Normal 3 28" xfId="773"/>
    <cellStyle name="Normal 3 28 2" xfId="4580"/>
    <cellStyle name="Normal 3 29" xfId="774"/>
    <cellStyle name="Normal 3 29 2" xfId="4581"/>
    <cellStyle name="Normal 3 3" xfId="91"/>
    <cellStyle name="Normal 3 3 2" xfId="4582"/>
    <cellStyle name="Normal 3 3 3" xfId="775"/>
    <cellStyle name="Normal 3 30" xfId="776"/>
    <cellStyle name="Normal 3 30 2" xfId="4583"/>
    <cellStyle name="Normal 3 31" xfId="777"/>
    <cellStyle name="Normal 3 31 2" xfId="4584"/>
    <cellStyle name="Normal 3 32" xfId="778"/>
    <cellStyle name="Normal 3 32 2" xfId="4585"/>
    <cellStyle name="Normal 3 33" xfId="779"/>
    <cellStyle name="Normal 3 33 2" xfId="4586"/>
    <cellStyle name="Normal 3 34" xfId="780"/>
    <cellStyle name="Normal 3 34 2" xfId="4587"/>
    <cellStyle name="Normal 3 35" xfId="781"/>
    <cellStyle name="Normal 3 35 2" xfId="4588"/>
    <cellStyle name="Normal 3 36" xfId="782"/>
    <cellStyle name="Normal 3 36 2" xfId="4589"/>
    <cellStyle name="Normal 3 37" xfId="783"/>
    <cellStyle name="Normal 3 37 2" xfId="4590"/>
    <cellStyle name="Normal 3 38" xfId="784"/>
    <cellStyle name="Normal 3 38 2" xfId="4591"/>
    <cellStyle name="Normal 3 39" xfId="785"/>
    <cellStyle name="Normal 3 39 2" xfId="4592"/>
    <cellStyle name="Normal 3 4" xfId="786"/>
    <cellStyle name="Normal 3 4 2" xfId="4593"/>
    <cellStyle name="Normal 3 40" xfId="787"/>
    <cellStyle name="Normal 3 40 2" xfId="4594"/>
    <cellStyle name="Normal 3 41" xfId="788"/>
    <cellStyle name="Normal 3 41 2" xfId="4595"/>
    <cellStyle name="Normal 3 42" xfId="789"/>
    <cellStyle name="Normal 3 42 2" xfId="4596"/>
    <cellStyle name="Normal 3 43" xfId="790"/>
    <cellStyle name="Normal 3 43 2" xfId="4597"/>
    <cellStyle name="Normal 3 44" xfId="2280"/>
    <cellStyle name="Normal 3 45" xfId="4598"/>
    <cellStyle name="Normal 3 46" xfId="196"/>
    <cellStyle name="Normal 3 47" xfId="114"/>
    <cellStyle name="Normal 3 5" xfId="791"/>
    <cellStyle name="Normal 3 5 2" xfId="4599"/>
    <cellStyle name="Normal 3 6" xfId="792"/>
    <cellStyle name="Normal 3 6 2" xfId="4600"/>
    <cellStyle name="Normal 3 7" xfId="793"/>
    <cellStyle name="Normal 3 7 2" xfId="4601"/>
    <cellStyle name="Normal 3 8" xfId="794"/>
    <cellStyle name="Normal 3 8 2" xfId="4602"/>
    <cellStyle name="Normal 3 9" xfId="795"/>
    <cellStyle name="Normal 3 9 2" xfId="4603"/>
    <cellStyle name="Normal 4" xfId="46"/>
    <cellStyle name="Normal 4 10" xfId="217"/>
    <cellStyle name="Normal 4 10 10" xfId="796"/>
    <cellStyle name="Normal 4 10 10 2" xfId="2631"/>
    <cellStyle name="Normal 4 10 10 2 2" xfId="4607"/>
    <cellStyle name="Normal 4 10 10 3" xfId="4606"/>
    <cellStyle name="Normal 4 10 11" xfId="797"/>
    <cellStyle name="Normal 4 10 11 2" xfId="2632"/>
    <cellStyle name="Normal 4 10 11 2 2" xfId="4609"/>
    <cellStyle name="Normal 4 10 11 3" xfId="4608"/>
    <cellStyle name="Normal 4 10 12" xfId="798"/>
    <cellStyle name="Normal 4 10 12 2" xfId="2633"/>
    <cellStyle name="Normal 4 10 12 2 2" xfId="4611"/>
    <cellStyle name="Normal 4 10 12 3" xfId="4610"/>
    <cellStyle name="Normal 4 10 13" xfId="799"/>
    <cellStyle name="Normal 4 10 13 2" xfId="2634"/>
    <cellStyle name="Normal 4 10 13 2 2" xfId="4613"/>
    <cellStyle name="Normal 4 10 13 3" xfId="4612"/>
    <cellStyle name="Normal 4 10 14" xfId="800"/>
    <cellStyle name="Normal 4 10 14 2" xfId="2635"/>
    <cellStyle name="Normal 4 10 14 2 2" xfId="4615"/>
    <cellStyle name="Normal 4 10 14 3" xfId="4614"/>
    <cellStyle name="Normal 4 10 15" xfId="801"/>
    <cellStyle name="Normal 4 10 15 2" xfId="2636"/>
    <cellStyle name="Normal 4 10 15 2 2" xfId="4617"/>
    <cellStyle name="Normal 4 10 15 3" xfId="4616"/>
    <cellStyle name="Normal 4 10 16" xfId="802"/>
    <cellStyle name="Normal 4 10 16 2" xfId="2637"/>
    <cellStyle name="Normal 4 10 16 2 2" xfId="4619"/>
    <cellStyle name="Normal 4 10 16 3" xfId="4618"/>
    <cellStyle name="Normal 4 10 17" xfId="803"/>
    <cellStyle name="Normal 4 10 17 2" xfId="2638"/>
    <cellStyle name="Normal 4 10 17 2 2" xfId="4621"/>
    <cellStyle name="Normal 4 10 17 3" xfId="4620"/>
    <cellStyle name="Normal 4 10 18" xfId="804"/>
    <cellStyle name="Normal 4 10 18 2" xfId="2639"/>
    <cellStyle name="Normal 4 10 18 2 2" xfId="4623"/>
    <cellStyle name="Normal 4 10 18 3" xfId="4622"/>
    <cellStyle name="Normal 4 10 19" xfId="805"/>
    <cellStyle name="Normal 4 10 19 2" xfId="2640"/>
    <cellStyle name="Normal 4 10 19 2 2" xfId="4625"/>
    <cellStyle name="Normal 4 10 19 3" xfId="4624"/>
    <cellStyle name="Normal 4 10 2" xfId="260"/>
    <cellStyle name="Normal 4 10 2 2" xfId="2333"/>
    <cellStyle name="Normal 4 10 2 2 2" xfId="3709"/>
    <cellStyle name="Normal 4 10 2 2 2 2" xfId="4628"/>
    <cellStyle name="Normal 4 10 2 2 3" xfId="4627"/>
    <cellStyle name="Normal 4 10 2 3" xfId="2397"/>
    <cellStyle name="Normal 4 10 2 3 2" xfId="4629"/>
    <cellStyle name="Normal 4 10 2 4" xfId="4626"/>
    <cellStyle name="Normal 4 10 20" xfId="806"/>
    <cellStyle name="Normal 4 10 20 2" xfId="2641"/>
    <cellStyle name="Normal 4 10 20 2 2" xfId="4631"/>
    <cellStyle name="Normal 4 10 20 3" xfId="4630"/>
    <cellStyle name="Normal 4 10 21" xfId="807"/>
    <cellStyle name="Normal 4 10 21 2" xfId="2642"/>
    <cellStyle name="Normal 4 10 21 2 2" xfId="4633"/>
    <cellStyle name="Normal 4 10 21 3" xfId="4632"/>
    <cellStyle name="Normal 4 10 22" xfId="808"/>
    <cellStyle name="Normal 4 10 22 2" xfId="2643"/>
    <cellStyle name="Normal 4 10 22 2 2" xfId="4635"/>
    <cellStyle name="Normal 4 10 22 3" xfId="4634"/>
    <cellStyle name="Normal 4 10 23" xfId="809"/>
    <cellStyle name="Normal 4 10 23 2" xfId="2644"/>
    <cellStyle name="Normal 4 10 23 2 2" xfId="4637"/>
    <cellStyle name="Normal 4 10 23 3" xfId="4636"/>
    <cellStyle name="Normal 4 10 24" xfId="810"/>
    <cellStyle name="Normal 4 10 24 2" xfId="2645"/>
    <cellStyle name="Normal 4 10 24 2 2" xfId="4639"/>
    <cellStyle name="Normal 4 10 24 3" xfId="4638"/>
    <cellStyle name="Normal 4 10 25" xfId="811"/>
    <cellStyle name="Normal 4 10 25 2" xfId="2646"/>
    <cellStyle name="Normal 4 10 25 2 2" xfId="4641"/>
    <cellStyle name="Normal 4 10 25 3" xfId="4640"/>
    <cellStyle name="Normal 4 10 26" xfId="812"/>
    <cellStyle name="Normal 4 10 26 2" xfId="2647"/>
    <cellStyle name="Normal 4 10 26 2 2" xfId="4643"/>
    <cellStyle name="Normal 4 10 26 3" xfId="4642"/>
    <cellStyle name="Normal 4 10 27" xfId="813"/>
    <cellStyle name="Normal 4 10 27 2" xfId="2648"/>
    <cellStyle name="Normal 4 10 27 2 2" xfId="4645"/>
    <cellStyle name="Normal 4 10 27 3" xfId="4644"/>
    <cellStyle name="Normal 4 10 28" xfId="814"/>
    <cellStyle name="Normal 4 10 28 2" xfId="2649"/>
    <cellStyle name="Normal 4 10 28 2 2" xfId="4647"/>
    <cellStyle name="Normal 4 10 28 3" xfId="4646"/>
    <cellStyle name="Normal 4 10 29" xfId="815"/>
    <cellStyle name="Normal 4 10 29 2" xfId="2650"/>
    <cellStyle name="Normal 4 10 29 2 2" xfId="4649"/>
    <cellStyle name="Normal 4 10 29 3" xfId="4648"/>
    <cellStyle name="Normal 4 10 3" xfId="816"/>
    <cellStyle name="Normal 4 10 3 2" xfId="2651"/>
    <cellStyle name="Normal 4 10 3 2 2" xfId="4651"/>
    <cellStyle name="Normal 4 10 3 3" xfId="4650"/>
    <cellStyle name="Normal 4 10 30" xfId="817"/>
    <cellStyle name="Normal 4 10 30 2" xfId="2652"/>
    <cellStyle name="Normal 4 10 30 2 2" xfId="4653"/>
    <cellStyle name="Normal 4 10 30 3" xfId="4652"/>
    <cellStyle name="Normal 4 10 31" xfId="818"/>
    <cellStyle name="Normal 4 10 31 2" xfId="2653"/>
    <cellStyle name="Normal 4 10 31 2 2" xfId="4655"/>
    <cellStyle name="Normal 4 10 31 3" xfId="4654"/>
    <cellStyle name="Normal 4 10 32" xfId="819"/>
    <cellStyle name="Normal 4 10 32 2" xfId="2654"/>
    <cellStyle name="Normal 4 10 32 2 2" xfId="4657"/>
    <cellStyle name="Normal 4 10 32 3" xfId="4656"/>
    <cellStyle name="Normal 4 10 33" xfId="820"/>
    <cellStyle name="Normal 4 10 33 2" xfId="2655"/>
    <cellStyle name="Normal 4 10 33 2 2" xfId="4659"/>
    <cellStyle name="Normal 4 10 33 3" xfId="4658"/>
    <cellStyle name="Normal 4 10 34" xfId="821"/>
    <cellStyle name="Normal 4 10 34 2" xfId="2656"/>
    <cellStyle name="Normal 4 10 34 2 2" xfId="4661"/>
    <cellStyle name="Normal 4 10 34 3" xfId="4660"/>
    <cellStyle name="Normal 4 10 35" xfId="822"/>
    <cellStyle name="Normal 4 10 35 2" xfId="2657"/>
    <cellStyle name="Normal 4 10 35 2 2" xfId="4663"/>
    <cellStyle name="Normal 4 10 35 3" xfId="4662"/>
    <cellStyle name="Normal 4 10 36" xfId="823"/>
    <cellStyle name="Normal 4 10 36 2" xfId="2658"/>
    <cellStyle name="Normal 4 10 36 2 2" xfId="4665"/>
    <cellStyle name="Normal 4 10 36 3" xfId="4664"/>
    <cellStyle name="Normal 4 10 37" xfId="824"/>
    <cellStyle name="Normal 4 10 37 2" xfId="2659"/>
    <cellStyle name="Normal 4 10 37 2 2" xfId="4667"/>
    <cellStyle name="Normal 4 10 37 3" xfId="4666"/>
    <cellStyle name="Normal 4 10 38" xfId="825"/>
    <cellStyle name="Normal 4 10 38 2" xfId="2660"/>
    <cellStyle name="Normal 4 10 38 2 2" xfId="4669"/>
    <cellStyle name="Normal 4 10 38 3" xfId="4668"/>
    <cellStyle name="Normal 4 10 39" xfId="826"/>
    <cellStyle name="Normal 4 10 39 2" xfId="2661"/>
    <cellStyle name="Normal 4 10 39 2 2" xfId="4671"/>
    <cellStyle name="Normal 4 10 39 3" xfId="4670"/>
    <cellStyle name="Normal 4 10 4" xfId="827"/>
    <cellStyle name="Normal 4 10 4 2" xfId="2662"/>
    <cellStyle name="Normal 4 10 4 2 2" xfId="4673"/>
    <cellStyle name="Normal 4 10 4 3" xfId="4672"/>
    <cellStyle name="Normal 4 10 40" xfId="828"/>
    <cellStyle name="Normal 4 10 40 2" xfId="2663"/>
    <cellStyle name="Normal 4 10 40 2 2" xfId="4675"/>
    <cellStyle name="Normal 4 10 40 3" xfId="4674"/>
    <cellStyle name="Normal 4 10 41" xfId="829"/>
    <cellStyle name="Normal 4 10 41 2" xfId="2664"/>
    <cellStyle name="Normal 4 10 41 2 2" xfId="4677"/>
    <cellStyle name="Normal 4 10 41 3" xfId="4676"/>
    <cellStyle name="Normal 4 10 42" xfId="830"/>
    <cellStyle name="Normal 4 10 42 2" xfId="2665"/>
    <cellStyle name="Normal 4 10 42 2 2" xfId="4679"/>
    <cellStyle name="Normal 4 10 42 3" xfId="4678"/>
    <cellStyle name="Normal 4 10 43" xfId="831"/>
    <cellStyle name="Normal 4 10 43 2" xfId="2666"/>
    <cellStyle name="Normal 4 10 43 2 2" xfId="4681"/>
    <cellStyle name="Normal 4 10 43 3" xfId="4680"/>
    <cellStyle name="Normal 4 10 44" xfId="2368"/>
    <cellStyle name="Normal 4 10 44 2" xfId="4682"/>
    <cellStyle name="Normal 4 10 45" xfId="4605"/>
    <cellStyle name="Normal 4 10 5" xfId="832"/>
    <cellStyle name="Normal 4 10 5 2" xfId="2667"/>
    <cellStyle name="Normal 4 10 5 2 2" xfId="4684"/>
    <cellStyle name="Normal 4 10 5 3" xfId="4683"/>
    <cellStyle name="Normal 4 10 6" xfId="833"/>
    <cellStyle name="Normal 4 10 6 2" xfId="2668"/>
    <cellStyle name="Normal 4 10 6 2 2" xfId="4686"/>
    <cellStyle name="Normal 4 10 6 3" xfId="4685"/>
    <cellStyle name="Normal 4 10 7" xfId="834"/>
    <cellStyle name="Normal 4 10 7 2" xfId="2669"/>
    <cellStyle name="Normal 4 10 7 2 2" xfId="4688"/>
    <cellStyle name="Normal 4 10 7 3" xfId="4687"/>
    <cellStyle name="Normal 4 10 8" xfId="835"/>
    <cellStyle name="Normal 4 10 8 2" xfId="2670"/>
    <cellStyle name="Normal 4 10 8 2 2" xfId="4690"/>
    <cellStyle name="Normal 4 10 8 3" xfId="4689"/>
    <cellStyle name="Normal 4 10 9" xfId="836"/>
    <cellStyle name="Normal 4 10 9 2" xfId="2671"/>
    <cellStyle name="Normal 4 10 9 2 2" xfId="4692"/>
    <cellStyle name="Normal 4 10 9 3" xfId="4691"/>
    <cellStyle name="Normal 4 11" xfId="218"/>
    <cellStyle name="Normal 4 11 10" xfId="837"/>
    <cellStyle name="Normal 4 11 10 2" xfId="2672"/>
    <cellStyle name="Normal 4 11 10 2 2" xfId="4695"/>
    <cellStyle name="Normal 4 11 10 3" xfId="4694"/>
    <cellStyle name="Normal 4 11 11" xfId="838"/>
    <cellStyle name="Normal 4 11 11 2" xfId="2673"/>
    <cellStyle name="Normal 4 11 11 2 2" xfId="4697"/>
    <cellStyle name="Normal 4 11 11 3" xfId="4696"/>
    <cellStyle name="Normal 4 11 12" xfId="839"/>
    <cellStyle name="Normal 4 11 12 2" xfId="2674"/>
    <cellStyle name="Normal 4 11 12 2 2" xfId="4699"/>
    <cellStyle name="Normal 4 11 12 3" xfId="4698"/>
    <cellStyle name="Normal 4 11 13" xfId="840"/>
    <cellStyle name="Normal 4 11 13 2" xfId="2675"/>
    <cellStyle name="Normal 4 11 13 2 2" xfId="4701"/>
    <cellStyle name="Normal 4 11 13 3" xfId="4700"/>
    <cellStyle name="Normal 4 11 14" xfId="841"/>
    <cellStyle name="Normal 4 11 14 2" xfId="2676"/>
    <cellStyle name="Normal 4 11 14 2 2" xfId="4703"/>
    <cellStyle name="Normal 4 11 14 3" xfId="4702"/>
    <cellStyle name="Normal 4 11 15" xfId="842"/>
    <cellStyle name="Normal 4 11 15 2" xfId="2677"/>
    <cellStyle name="Normal 4 11 15 2 2" xfId="4705"/>
    <cellStyle name="Normal 4 11 15 3" xfId="4704"/>
    <cellStyle name="Normal 4 11 16" xfId="843"/>
    <cellStyle name="Normal 4 11 16 2" xfId="2678"/>
    <cellStyle name="Normal 4 11 16 2 2" xfId="4707"/>
    <cellStyle name="Normal 4 11 16 3" xfId="4706"/>
    <cellStyle name="Normal 4 11 17" xfId="844"/>
    <cellStyle name="Normal 4 11 17 2" xfId="2679"/>
    <cellStyle name="Normal 4 11 17 2 2" xfId="4709"/>
    <cellStyle name="Normal 4 11 17 3" xfId="4708"/>
    <cellStyle name="Normal 4 11 18" xfId="845"/>
    <cellStyle name="Normal 4 11 18 2" xfId="2680"/>
    <cellStyle name="Normal 4 11 18 2 2" xfId="4711"/>
    <cellStyle name="Normal 4 11 18 3" xfId="4710"/>
    <cellStyle name="Normal 4 11 19" xfId="846"/>
    <cellStyle name="Normal 4 11 19 2" xfId="2681"/>
    <cellStyle name="Normal 4 11 19 2 2" xfId="4713"/>
    <cellStyle name="Normal 4 11 19 3" xfId="4712"/>
    <cellStyle name="Normal 4 11 2" xfId="261"/>
    <cellStyle name="Normal 4 11 2 2" xfId="2334"/>
    <cellStyle name="Normal 4 11 2 2 2" xfId="3710"/>
    <cellStyle name="Normal 4 11 2 2 2 2" xfId="4716"/>
    <cellStyle name="Normal 4 11 2 2 3" xfId="4715"/>
    <cellStyle name="Normal 4 11 2 3" xfId="2398"/>
    <cellStyle name="Normal 4 11 2 3 2" xfId="4717"/>
    <cellStyle name="Normal 4 11 2 4" xfId="4714"/>
    <cellStyle name="Normal 4 11 20" xfId="847"/>
    <cellStyle name="Normal 4 11 20 2" xfId="2682"/>
    <cellStyle name="Normal 4 11 20 2 2" xfId="4719"/>
    <cellStyle name="Normal 4 11 20 3" xfId="4718"/>
    <cellStyle name="Normal 4 11 21" xfId="848"/>
    <cellStyle name="Normal 4 11 21 2" xfId="2683"/>
    <cellStyle name="Normal 4 11 21 2 2" xfId="4721"/>
    <cellStyle name="Normal 4 11 21 3" xfId="4720"/>
    <cellStyle name="Normal 4 11 22" xfId="849"/>
    <cellStyle name="Normal 4 11 22 2" xfId="2684"/>
    <cellStyle name="Normal 4 11 22 2 2" xfId="4723"/>
    <cellStyle name="Normal 4 11 22 3" xfId="4722"/>
    <cellStyle name="Normal 4 11 23" xfId="850"/>
    <cellStyle name="Normal 4 11 23 2" xfId="2685"/>
    <cellStyle name="Normal 4 11 23 2 2" xfId="4725"/>
    <cellStyle name="Normal 4 11 23 3" xfId="4724"/>
    <cellStyle name="Normal 4 11 24" xfId="851"/>
    <cellStyle name="Normal 4 11 24 2" xfId="2686"/>
    <cellStyle name="Normal 4 11 24 2 2" xfId="4727"/>
    <cellStyle name="Normal 4 11 24 3" xfId="4726"/>
    <cellStyle name="Normal 4 11 25" xfId="852"/>
    <cellStyle name="Normal 4 11 25 2" xfId="2687"/>
    <cellStyle name="Normal 4 11 25 2 2" xfId="4729"/>
    <cellStyle name="Normal 4 11 25 3" xfId="4728"/>
    <cellStyle name="Normal 4 11 26" xfId="853"/>
    <cellStyle name="Normal 4 11 26 2" xfId="2688"/>
    <cellStyle name="Normal 4 11 26 2 2" xfId="4731"/>
    <cellStyle name="Normal 4 11 26 3" xfId="4730"/>
    <cellStyle name="Normal 4 11 27" xfId="854"/>
    <cellStyle name="Normal 4 11 27 2" xfId="2689"/>
    <cellStyle name="Normal 4 11 27 2 2" xfId="4733"/>
    <cellStyle name="Normal 4 11 27 3" xfId="4732"/>
    <cellStyle name="Normal 4 11 28" xfId="855"/>
    <cellStyle name="Normal 4 11 28 2" xfId="2690"/>
    <cellStyle name="Normal 4 11 28 2 2" xfId="4735"/>
    <cellStyle name="Normal 4 11 28 3" xfId="4734"/>
    <cellStyle name="Normal 4 11 29" xfId="856"/>
    <cellStyle name="Normal 4 11 29 2" xfId="2691"/>
    <cellStyle name="Normal 4 11 29 2 2" xfId="4737"/>
    <cellStyle name="Normal 4 11 29 3" xfId="4736"/>
    <cellStyle name="Normal 4 11 3" xfId="857"/>
    <cellStyle name="Normal 4 11 3 2" xfId="2692"/>
    <cellStyle name="Normal 4 11 3 2 2" xfId="4739"/>
    <cellStyle name="Normal 4 11 3 3" xfId="4738"/>
    <cellStyle name="Normal 4 11 30" xfId="858"/>
    <cellStyle name="Normal 4 11 30 2" xfId="2693"/>
    <cellStyle name="Normal 4 11 30 2 2" xfId="4741"/>
    <cellStyle name="Normal 4 11 30 3" xfId="4740"/>
    <cellStyle name="Normal 4 11 31" xfId="859"/>
    <cellStyle name="Normal 4 11 31 2" xfId="2694"/>
    <cellStyle name="Normal 4 11 31 2 2" xfId="4743"/>
    <cellStyle name="Normal 4 11 31 3" xfId="4742"/>
    <cellStyle name="Normal 4 11 32" xfId="860"/>
    <cellStyle name="Normal 4 11 32 2" xfId="2695"/>
    <cellStyle name="Normal 4 11 32 2 2" xfId="4745"/>
    <cellStyle name="Normal 4 11 32 3" xfId="4744"/>
    <cellStyle name="Normal 4 11 33" xfId="861"/>
    <cellStyle name="Normal 4 11 33 2" xfId="2696"/>
    <cellStyle name="Normal 4 11 33 2 2" xfId="4747"/>
    <cellStyle name="Normal 4 11 33 3" xfId="4746"/>
    <cellStyle name="Normal 4 11 34" xfId="862"/>
    <cellStyle name="Normal 4 11 34 2" xfId="2697"/>
    <cellStyle name="Normal 4 11 34 2 2" xfId="4749"/>
    <cellStyle name="Normal 4 11 34 3" xfId="4748"/>
    <cellStyle name="Normal 4 11 35" xfId="863"/>
    <cellStyle name="Normal 4 11 35 2" xfId="2698"/>
    <cellStyle name="Normal 4 11 35 2 2" xfId="4751"/>
    <cellStyle name="Normal 4 11 35 3" xfId="4750"/>
    <cellStyle name="Normal 4 11 36" xfId="864"/>
    <cellStyle name="Normal 4 11 36 2" xfId="2699"/>
    <cellStyle name="Normal 4 11 36 2 2" xfId="4753"/>
    <cellStyle name="Normal 4 11 36 3" xfId="4752"/>
    <cellStyle name="Normal 4 11 37" xfId="865"/>
    <cellStyle name="Normal 4 11 37 2" xfId="2700"/>
    <cellStyle name="Normal 4 11 37 2 2" xfId="4755"/>
    <cellStyle name="Normal 4 11 37 3" xfId="4754"/>
    <cellStyle name="Normal 4 11 38" xfId="866"/>
    <cellStyle name="Normal 4 11 38 2" xfId="2701"/>
    <cellStyle name="Normal 4 11 38 2 2" xfId="4757"/>
    <cellStyle name="Normal 4 11 38 3" xfId="4756"/>
    <cellStyle name="Normal 4 11 39" xfId="867"/>
    <cellStyle name="Normal 4 11 39 2" xfId="2702"/>
    <cellStyle name="Normal 4 11 39 2 2" xfId="4759"/>
    <cellStyle name="Normal 4 11 39 3" xfId="4758"/>
    <cellStyle name="Normal 4 11 4" xfId="868"/>
    <cellStyle name="Normal 4 11 4 2" xfId="2703"/>
    <cellStyle name="Normal 4 11 4 2 2" xfId="4761"/>
    <cellStyle name="Normal 4 11 4 3" xfId="4760"/>
    <cellStyle name="Normal 4 11 40" xfId="869"/>
    <cellStyle name="Normal 4 11 40 2" xfId="2704"/>
    <cellStyle name="Normal 4 11 40 2 2" xfId="4763"/>
    <cellStyle name="Normal 4 11 40 3" xfId="4762"/>
    <cellStyle name="Normal 4 11 41" xfId="870"/>
    <cellStyle name="Normal 4 11 41 2" xfId="2705"/>
    <cellStyle name="Normal 4 11 41 2 2" xfId="4765"/>
    <cellStyle name="Normal 4 11 41 3" xfId="4764"/>
    <cellStyle name="Normal 4 11 42" xfId="871"/>
    <cellStyle name="Normal 4 11 42 2" xfId="2706"/>
    <cellStyle name="Normal 4 11 42 2 2" xfId="4767"/>
    <cellStyle name="Normal 4 11 42 3" xfId="4766"/>
    <cellStyle name="Normal 4 11 43" xfId="872"/>
    <cellStyle name="Normal 4 11 43 2" xfId="2707"/>
    <cellStyle name="Normal 4 11 43 2 2" xfId="4769"/>
    <cellStyle name="Normal 4 11 43 3" xfId="4768"/>
    <cellStyle name="Normal 4 11 44" xfId="2369"/>
    <cellStyle name="Normal 4 11 44 2" xfId="4770"/>
    <cellStyle name="Normal 4 11 45" xfId="4693"/>
    <cellStyle name="Normal 4 11 5" xfId="873"/>
    <cellStyle name="Normal 4 11 5 2" xfId="2708"/>
    <cellStyle name="Normal 4 11 5 2 2" xfId="4772"/>
    <cellStyle name="Normal 4 11 5 3" xfId="4771"/>
    <cellStyle name="Normal 4 11 6" xfId="874"/>
    <cellStyle name="Normal 4 11 6 2" xfId="2709"/>
    <cellStyle name="Normal 4 11 6 2 2" xfId="4774"/>
    <cellStyle name="Normal 4 11 6 3" xfId="4773"/>
    <cellStyle name="Normal 4 11 7" xfId="875"/>
    <cellStyle name="Normal 4 11 7 2" xfId="2710"/>
    <cellStyle name="Normal 4 11 7 2 2" xfId="4776"/>
    <cellStyle name="Normal 4 11 7 3" xfId="4775"/>
    <cellStyle name="Normal 4 11 8" xfId="876"/>
    <cellStyle name="Normal 4 11 8 2" xfId="2711"/>
    <cellStyle name="Normal 4 11 8 2 2" xfId="4778"/>
    <cellStyle name="Normal 4 11 8 3" xfId="4777"/>
    <cellStyle name="Normal 4 11 9" xfId="877"/>
    <cellStyle name="Normal 4 11 9 2" xfId="2712"/>
    <cellStyle name="Normal 4 11 9 2 2" xfId="4780"/>
    <cellStyle name="Normal 4 11 9 3" xfId="4779"/>
    <cellStyle name="Normal 4 12" xfId="219"/>
    <cellStyle name="Normal 4 12 10" xfId="878"/>
    <cellStyle name="Normal 4 12 10 2" xfId="2713"/>
    <cellStyle name="Normal 4 12 10 2 2" xfId="4783"/>
    <cellStyle name="Normal 4 12 10 3" xfId="4782"/>
    <cellStyle name="Normal 4 12 11" xfId="879"/>
    <cellStyle name="Normal 4 12 11 2" xfId="2714"/>
    <cellStyle name="Normal 4 12 11 2 2" xfId="4785"/>
    <cellStyle name="Normal 4 12 11 3" xfId="4784"/>
    <cellStyle name="Normal 4 12 12" xfId="880"/>
    <cellStyle name="Normal 4 12 12 2" xfId="2715"/>
    <cellStyle name="Normal 4 12 12 2 2" xfId="4787"/>
    <cellStyle name="Normal 4 12 12 3" xfId="4786"/>
    <cellStyle name="Normal 4 12 13" xfId="881"/>
    <cellStyle name="Normal 4 12 13 2" xfId="2716"/>
    <cellStyle name="Normal 4 12 13 2 2" xfId="4789"/>
    <cellStyle name="Normal 4 12 13 3" xfId="4788"/>
    <cellStyle name="Normal 4 12 14" xfId="882"/>
    <cellStyle name="Normal 4 12 14 2" xfId="2717"/>
    <cellStyle name="Normal 4 12 14 2 2" xfId="4791"/>
    <cellStyle name="Normal 4 12 14 3" xfId="4790"/>
    <cellStyle name="Normal 4 12 15" xfId="883"/>
    <cellStyle name="Normal 4 12 15 2" xfId="2718"/>
    <cellStyle name="Normal 4 12 15 2 2" xfId="4793"/>
    <cellStyle name="Normal 4 12 15 3" xfId="4792"/>
    <cellStyle name="Normal 4 12 16" xfId="884"/>
    <cellStyle name="Normal 4 12 16 2" xfId="2719"/>
    <cellStyle name="Normal 4 12 16 2 2" xfId="4795"/>
    <cellStyle name="Normal 4 12 16 3" xfId="4794"/>
    <cellStyle name="Normal 4 12 17" xfId="885"/>
    <cellStyle name="Normal 4 12 17 2" xfId="2720"/>
    <cellStyle name="Normal 4 12 17 2 2" xfId="4797"/>
    <cellStyle name="Normal 4 12 17 3" xfId="4796"/>
    <cellStyle name="Normal 4 12 18" xfId="886"/>
    <cellStyle name="Normal 4 12 18 2" xfId="2721"/>
    <cellStyle name="Normal 4 12 18 2 2" xfId="4799"/>
    <cellStyle name="Normal 4 12 18 3" xfId="4798"/>
    <cellStyle name="Normal 4 12 19" xfId="887"/>
    <cellStyle name="Normal 4 12 19 2" xfId="2722"/>
    <cellStyle name="Normal 4 12 19 2 2" xfId="4801"/>
    <cellStyle name="Normal 4 12 19 3" xfId="4800"/>
    <cellStyle name="Normal 4 12 2" xfId="262"/>
    <cellStyle name="Normal 4 12 2 2" xfId="2335"/>
    <cellStyle name="Normal 4 12 2 2 2" xfId="3711"/>
    <cellStyle name="Normal 4 12 2 2 2 2" xfId="4804"/>
    <cellStyle name="Normal 4 12 2 2 3" xfId="4803"/>
    <cellStyle name="Normal 4 12 2 3" xfId="2399"/>
    <cellStyle name="Normal 4 12 2 3 2" xfId="4805"/>
    <cellStyle name="Normal 4 12 2 4" xfId="4802"/>
    <cellStyle name="Normal 4 12 20" xfId="888"/>
    <cellStyle name="Normal 4 12 20 2" xfId="2723"/>
    <cellStyle name="Normal 4 12 20 2 2" xfId="4807"/>
    <cellStyle name="Normal 4 12 20 3" xfId="4806"/>
    <cellStyle name="Normal 4 12 21" xfId="889"/>
    <cellStyle name="Normal 4 12 21 2" xfId="2724"/>
    <cellStyle name="Normal 4 12 21 2 2" xfId="4809"/>
    <cellStyle name="Normal 4 12 21 3" xfId="4808"/>
    <cellStyle name="Normal 4 12 22" xfId="890"/>
    <cellStyle name="Normal 4 12 22 2" xfId="2725"/>
    <cellStyle name="Normal 4 12 22 2 2" xfId="4811"/>
    <cellStyle name="Normal 4 12 22 3" xfId="4810"/>
    <cellStyle name="Normal 4 12 23" xfId="891"/>
    <cellStyle name="Normal 4 12 23 2" xfId="2726"/>
    <cellStyle name="Normal 4 12 23 2 2" xfId="4813"/>
    <cellStyle name="Normal 4 12 23 3" xfId="4812"/>
    <cellStyle name="Normal 4 12 24" xfId="892"/>
    <cellStyle name="Normal 4 12 24 2" xfId="2727"/>
    <cellStyle name="Normal 4 12 24 2 2" xfId="4815"/>
    <cellStyle name="Normal 4 12 24 3" xfId="4814"/>
    <cellStyle name="Normal 4 12 25" xfId="893"/>
    <cellStyle name="Normal 4 12 25 2" xfId="2728"/>
    <cellStyle name="Normal 4 12 25 2 2" xfId="4817"/>
    <cellStyle name="Normal 4 12 25 3" xfId="4816"/>
    <cellStyle name="Normal 4 12 26" xfId="894"/>
    <cellStyle name="Normal 4 12 26 2" xfId="2729"/>
    <cellStyle name="Normal 4 12 26 2 2" xfId="4819"/>
    <cellStyle name="Normal 4 12 26 3" xfId="4818"/>
    <cellStyle name="Normal 4 12 27" xfId="895"/>
    <cellStyle name="Normal 4 12 27 2" xfId="2730"/>
    <cellStyle name="Normal 4 12 27 2 2" xfId="4821"/>
    <cellStyle name="Normal 4 12 27 3" xfId="4820"/>
    <cellStyle name="Normal 4 12 28" xfId="896"/>
    <cellStyle name="Normal 4 12 28 2" xfId="2731"/>
    <cellStyle name="Normal 4 12 28 2 2" xfId="4823"/>
    <cellStyle name="Normal 4 12 28 3" xfId="4822"/>
    <cellStyle name="Normal 4 12 29" xfId="897"/>
    <cellStyle name="Normal 4 12 29 2" xfId="2732"/>
    <cellStyle name="Normal 4 12 29 2 2" xfId="4825"/>
    <cellStyle name="Normal 4 12 29 3" xfId="4824"/>
    <cellStyle name="Normal 4 12 3" xfId="898"/>
    <cellStyle name="Normal 4 12 3 2" xfId="2733"/>
    <cellStyle name="Normal 4 12 3 2 2" xfId="4827"/>
    <cellStyle name="Normal 4 12 3 3" xfId="4826"/>
    <cellStyle name="Normal 4 12 30" xfId="899"/>
    <cellStyle name="Normal 4 12 30 2" xfId="2734"/>
    <cellStyle name="Normal 4 12 30 2 2" xfId="4829"/>
    <cellStyle name="Normal 4 12 30 3" xfId="4828"/>
    <cellStyle name="Normal 4 12 31" xfId="900"/>
    <cellStyle name="Normal 4 12 31 2" xfId="2735"/>
    <cellStyle name="Normal 4 12 31 2 2" xfId="4831"/>
    <cellStyle name="Normal 4 12 31 3" xfId="4830"/>
    <cellStyle name="Normal 4 12 32" xfId="901"/>
    <cellStyle name="Normal 4 12 32 2" xfId="2736"/>
    <cellStyle name="Normal 4 12 32 2 2" xfId="4833"/>
    <cellStyle name="Normal 4 12 32 3" xfId="4832"/>
    <cellStyle name="Normal 4 12 33" xfId="902"/>
    <cellStyle name="Normal 4 12 33 2" xfId="2737"/>
    <cellStyle name="Normal 4 12 33 2 2" xfId="4835"/>
    <cellStyle name="Normal 4 12 33 3" xfId="4834"/>
    <cellStyle name="Normal 4 12 34" xfId="903"/>
    <cellStyle name="Normal 4 12 34 2" xfId="2738"/>
    <cellStyle name="Normal 4 12 34 2 2" xfId="4837"/>
    <cellStyle name="Normal 4 12 34 3" xfId="4836"/>
    <cellStyle name="Normal 4 12 35" xfId="904"/>
    <cellStyle name="Normal 4 12 35 2" xfId="2739"/>
    <cellStyle name="Normal 4 12 35 2 2" xfId="4839"/>
    <cellStyle name="Normal 4 12 35 3" xfId="4838"/>
    <cellStyle name="Normal 4 12 36" xfId="905"/>
    <cellStyle name="Normal 4 12 36 2" xfId="2740"/>
    <cellStyle name="Normal 4 12 36 2 2" xfId="4841"/>
    <cellStyle name="Normal 4 12 36 3" xfId="4840"/>
    <cellStyle name="Normal 4 12 37" xfId="906"/>
    <cellStyle name="Normal 4 12 37 2" xfId="2741"/>
    <cellStyle name="Normal 4 12 37 2 2" xfId="4843"/>
    <cellStyle name="Normal 4 12 37 3" xfId="4842"/>
    <cellStyle name="Normal 4 12 38" xfId="907"/>
    <cellStyle name="Normal 4 12 38 2" xfId="2742"/>
    <cellStyle name="Normal 4 12 38 2 2" xfId="4845"/>
    <cellStyle name="Normal 4 12 38 3" xfId="4844"/>
    <cellStyle name="Normal 4 12 39" xfId="908"/>
    <cellStyle name="Normal 4 12 39 2" xfId="2743"/>
    <cellStyle name="Normal 4 12 39 2 2" xfId="4847"/>
    <cellStyle name="Normal 4 12 39 3" xfId="4846"/>
    <cellStyle name="Normal 4 12 4" xfId="909"/>
    <cellStyle name="Normal 4 12 4 2" xfId="2744"/>
    <cellStyle name="Normal 4 12 4 2 2" xfId="4849"/>
    <cellStyle name="Normal 4 12 4 3" xfId="4848"/>
    <cellStyle name="Normal 4 12 40" xfId="910"/>
    <cellStyle name="Normal 4 12 40 2" xfId="2745"/>
    <cellStyle name="Normal 4 12 40 2 2" xfId="4851"/>
    <cellStyle name="Normal 4 12 40 3" xfId="4850"/>
    <cellStyle name="Normal 4 12 41" xfId="911"/>
    <cellStyle name="Normal 4 12 41 2" xfId="2746"/>
    <cellStyle name="Normal 4 12 41 2 2" xfId="4853"/>
    <cellStyle name="Normal 4 12 41 3" xfId="4852"/>
    <cellStyle name="Normal 4 12 42" xfId="912"/>
    <cellStyle name="Normal 4 12 42 2" xfId="2747"/>
    <cellStyle name="Normal 4 12 42 2 2" xfId="4855"/>
    <cellStyle name="Normal 4 12 42 3" xfId="4854"/>
    <cellStyle name="Normal 4 12 43" xfId="913"/>
    <cellStyle name="Normal 4 12 43 2" xfId="2748"/>
    <cellStyle name="Normal 4 12 43 2 2" xfId="4857"/>
    <cellStyle name="Normal 4 12 43 3" xfId="4856"/>
    <cellStyle name="Normal 4 12 44" xfId="2370"/>
    <cellStyle name="Normal 4 12 44 2" xfId="4858"/>
    <cellStyle name="Normal 4 12 45" xfId="4781"/>
    <cellStyle name="Normal 4 12 5" xfId="914"/>
    <cellStyle name="Normal 4 12 5 2" xfId="2749"/>
    <cellStyle name="Normal 4 12 5 2 2" xfId="4860"/>
    <cellStyle name="Normal 4 12 5 3" xfId="4859"/>
    <cellStyle name="Normal 4 12 6" xfId="915"/>
    <cellStyle name="Normal 4 12 6 2" xfId="2750"/>
    <cellStyle name="Normal 4 12 6 2 2" xfId="4862"/>
    <cellStyle name="Normal 4 12 6 3" xfId="4861"/>
    <cellStyle name="Normal 4 12 7" xfId="916"/>
    <cellStyle name="Normal 4 12 7 2" xfId="2751"/>
    <cellStyle name="Normal 4 12 7 2 2" xfId="4864"/>
    <cellStyle name="Normal 4 12 7 3" xfId="4863"/>
    <cellStyle name="Normal 4 12 8" xfId="917"/>
    <cellStyle name="Normal 4 12 8 2" xfId="2752"/>
    <cellStyle name="Normal 4 12 8 2 2" xfId="4866"/>
    <cellStyle name="Normal 4 12 8 3" xfId="4865"/>
    <cellStyle name="Normal 4 12 9" xfId="918"/>
    <cellStyle name="Normal 4 12 9 2" xfId="2753"/>
    <cellStyle name="Normal 4 12 9 2 2" xfId="4868"/>
    <cellStyle name="Normal 4 12 9 3" xfId="4867"/>
    <cellStyle name="Normal 4 13" xfId="220"/>
    <cellStyle name="Normal 4 13 10" xfId="919"/>
    <cellStyle name="Normal 4 13 10 2" xfId="2754"/>
    <cellStyle name="Normal 4 13 10 2 2" xfId="4871"/>
    <cellStyle name="Normal 4 13 10 3" xfId="4870"/>
    <cellStyle name="Normal 4 13 11" xfId="920"/>
    <cellStyle name="Normal 4 13 11 2" xfId="2755"/>
    <cellStyle name="Normal 4 13 11 2 2" xfId="4873"/>
    <cellStyle name="Normal 4 13 11 3" xfId="4872"/>
    <cellStyle name="Normal 4 13 12" xfId="921"/>
    <cellStyle name="Normal 4 13 12 2" xfId="2756"/>
    <cellStyle name="Normal 4 13 12 2 2" xfId="4875"/>
    <cellStyle name="Normal 4 13 12 3" xfId="4874"/>
    <cellStyle name="Normal 4 13 13" xfId="922"/>
    <cellStyle name="Normal 4 13 13 2" xfId="2757"/>
    <cellStyle name="Normal 4 13 13 2 2" xfId="4877"/>
    <cellStyle name="Normal 4 13 13 3" xfId="4876"/>
    <cellStyle name="Normal 4 13 14" xfId="923"/>
    <cellStyle name="Normal 4 13 14 2" xfId="2758"/>
    <cellStyle name="Normal 4 13 14 2 2" xfId="4879"/>
    <cellStyle name="Normal 4 13 14 3" xfId="4878"/>
    <cellStyle name="Normal 4 13 15" xfId="924"/>
    <cellStyle name="Normal 4 13 15 2" xfId="2759"/>
    <cellStyle name="Normal 4 13 15 2 2" xfId="4881"/>
    <cellStyle name="Normal 4 13 15 3" xfId="4880"/>
    <cellStyle name="Normal 4 13 16" xfId="925"/>
    <cellStyle name="Normal 4 13 16 2" xfId="2760"/>
    <cellStyle name="Normal 4 13 16 2 2" xfId="4883"/>
    <cellStyle name="Normal 4 13 16 3" xfId="4882"/>
    <cellStyle name="Normal 4 13 17" xfId="926"/>
    <cellStyle name="Normal 4 13 17 2" xfId="2761"/>
    <cellStyle name="Normal 4 13 17 2 2" xfId="4885"/>
    <cellStyle name="Normal 4 13 17 3" xfId="4884"/>
    <cellStyle name="Normal 4 13 18" xfId="927"/>
    <cellStyle name="Normal 4 13 18 2" xfId="2762"/>
    <cellStyle name="Normal 4 13 18 2 2" xfId="4887"/>
    <cellStyle name="Normal 4 13 18 3" xfId="4886"/>
    <cellStyle name="Normal 4 13 19" xfId="928"/>
    <cellStyle name="Normal 4 13 19 2" xfId="2763"/>
    <cellStyle name="Normal 4 13 19 2 2" xfId="4889"/>
    <cellStyle name="Normal 4 13 19 3" xfId="4888"/>
    <cellStyle name="Normal 4 13 2" xfId="263"/>
    <cellStyle name="Normal 4 13 2 2" xfId="2336"/>
    <cellStyle name="Normal 4 13 2 2 2" xfId="3712"/>
    <cellStyle name="Normal 4 13 2 2 2 2" xfId="4892"/>
    <cellStyle name="Normal 4 13 2 2 3" xfId="4891"/>
    <cellStyle name="Normal 4 13 2 3" xfId="2400"/>
    <cellStyle name="Normal 4 13 2 3 2" xfId="4893"/>
    <cellStyle name="Normal 4 13 2 4" xfId="4890"/>
    <cellStyle name="Normal 4 13 20" xfId="929"/>
    <cellStyle name="Normal 4 13 20 2" xfId="2764"/>
    <cellStyle name="Normal 4 13 20 2 2" xfId="4895"/>
    <cellStyle name="Normal 4 13 20 3" xfId="4894"/>
    <cellStyle name="Normal 4 13 21" xfId="930"/>
    <cellStyle name="Normal 4 13 21 2" xfId="2765"/>
    <cellStyle name="Normal 4 13 21 2 2" xfId="4897"/>
    <cellStyle name="Normal 4 13 21 3" xfId="4896"/>
    <cellStyle name="Normal 4 13 22" xfId="931"/>
    <cellStyle name="Normal 4 13 22 2" xfId="2766"/>
    <cellStyle name="Normal 4 13 22 2 2" xfId="4899"/>
    <cellStyle name="Normal 4 13 22 3" xfId="4898"/>
    <cellStyle name="Normal 4 13 23" xfId="932"/>
    <cellStyle name="Normal 4 13 23 2" xfId="2767"/>
    <cellStyle name="Normal 4 13 23 2 2" xfId="4901"/>
    <cellStyle name="Normal 4 13 23 3" xfId="4900"/>
    <cellStyle name="Normal 4 13 24" xfId="933"/>
    <cellStyle name="Normal 4 13 24 2" xfId="2768"/>
    <cellStyle name="Normal 4 13 24 2 2" xfId="4903"/>
    <cellStyle name="Normal 4 13 24 3" xfId="4902"/>
    <cellStyle name="Normal 4 13 25" xfId="934"/>
    <cellStyle name="Normal 4 13 25 2" xfId="2769"/>
    <cellStyle name="Normal 4 13 25 2 2" xfId="4905"/>
    <cellStyle name="Normal 4 13 25 3" xfId="4904"/>
    <cellStyle name="Normal 4 13 26" xfId="935"/>
    <cellStyle name="Normal 4 13 26 2" xfId="2770"/>
    <cellStyle name="Normal 4 13 26 2 2" xfId="4907"/>
    <cellStyle name="Normal 4 13 26 3" xfId="4906"/>
    <cellStyle name="Normal 4 13 27" xfId="936"/>
    <cellStyle name="Normal 4 13 27 2" xfId="2771"/>
    <cellStyle name="Normal 4 13 27 2 2" xfId="4909"/>
    <cellStyle name="Normal 4 13 27 3" xfId="4908"/>
    <cellStyle name="Normal 4 13 28" xfId="937"/>
    <cellStyle name="Normal 4 13 28 2" xfId="2772"/>
    <cellStyle name="Normal 4 13 28 2 2" xfId="4911"/>
    <cellStyle name="Normal 4 13 28 3" xfId="4910"/>
    <cellStyle name="Normal 4 13 29" xfId="938"/>
    <cellStyle name="Normal 4 13 29 2" xfId="2773"/>
    <cellStyle name="Normal 4 13 29 2 2" xfId="4913"/>
    <cellStyle name="Normal 4 13 29 3" xfId="4912"/>
    <cellStyle name="Normal 4 13 3" xfId="939"/>
    <cellStyle name="Normal 4 13 3 2" xfId="2774"/>
    <cellStyle name="Normal 4 13 3 2 2" xfId="4915"/>
    <cellStyle name="Normal 4 13 3 3" xfId="4914"/>
    <cellStyle name="Normal 4 13 30" xfId="940"/>
    <cellStyle name="Normal 4 13 30 2" xfId="2775"/>
    <cellStyle name="Normal 4 13 30 2 2" xfId="4917"/>
    <cellStyle name="Normal 4 13 30 3" xfId="4916"/>
    <cellStyle name="Normal 4 13 31" xfId="941"/>
    <cellStyle name="Normal 4 13 31 2" xfId="2776"/>
    <cellStyle name="Normal 4 13 31 2 2" xfId="4919"/>
    <cellStyle name="Normal 4 13 31 3" xfId="4918"/>
    <cellStyle name="Normal 4 13 32" xfId="942"/>
    <cellStyle name="Normal 4 13 32 2" xfId="2777"/>
    <cellStyle name="Normal 4 13 32 2 2" xfId="4921"/>
    <cellStyle name="Normal 4 13 32 3" xfId="4920"/>
    <cellStyle name="Normal 4 13 33" xfId="943"/>
    <cellStyle name="Normal 4 13 33 2" xfId="2778"/>
    <cellStyle name="Normal 4 13 33 2 2" xfId="4923"/>
    <cellStyle name="Normal 4 13 33 3" xfId="4922"/>
    <cellStyle name="Normal 4 13 34" xfId="944"/>
    <cellStyle name="Normal 4 13 34 2" xfId="2779"/>
    <cellStyle name="Normal 4 13 34 2 2" xfId="4925"/>
    <cellStyle name="Normal 4 13 34 3" xfId="4924"/>
    <cellStyle name="Normal 4 13 35" xfId="945"/>
    <cellStyle name="Normal 4 13 35 2" xfId="2780"/>
    <cellStyle name="Normal 4 13 35 2 2" xfId="4927"/>
    <cellStyle name="Normal 4 13 35 3" xfId="4926"/>
    <cellStyle name="Normal 4 13 36" xfId="946"/>
    <cellStyle name="Normal 4 13 36 2" xfId="2781"/>
    <cellStyle name="Normal 4 13 36 2 2" xfId="4929"/>
    <cellStyle name="Normal 4 13 36 3" xfId="4928"/>
    <cellStyle name="Normal 4 13 37" xfId="947"/>
    <cellStyle name="Normal 4 13 37 2" xfId="2782"/>
    <cellStyle name="Normal 4 13 37 2 2" xfId="4931"/>
    <cellStyle name="Normal 4 13 37 3" xfId="4930"/>
    <cellStyle name="Normal 4 13 38" xfId="948"/>
    <cellStyle name="Normal 4 13 38 2" xfId="2783"/>
    <cellStyle name="Normal 4 13 38 2 2" xfId="4933"/>
    <cellStyle name="Normal 4 13 38 3" xfId="4932"/>
    <cellStyle name="Normal 4 13 39" xfId="949"/>
    <cellStyle name="Normal 4 13 39 2" xfId="2784"/>
    <cellStyle name="Normal 4 13 39 2 2" xfId="4935"/>
    <cellStyle name="Normal 4 13 39 3" xfId="4934"/>
    <cellStyle name="Normal 4 13 4" xfId="950"/>
    <cellStyle name="Normal 4 13 4 2" xfId="2785"/>
    <cellStyle name="Normal 4 13 4 2 2" xfId="4937"/>
    <cellStyle name="Normal 4 13 4 3" xfId="4936"/>
    <cellStyle name="Normal 4 13 40" xfId="951"/>
    <cellStyle name="Normal 4 13 40 2" xfId="2786"/>
    <cellStyle name="Normal 4 13 40 2 2" xfId="4939"/>
    <cellStyle name="Normal 4 13 40 3" xfId="4938"/>
    <cellStyle name="Normal 4 13 41" xfId="952"/>
    <cellStyle name="Normal 4 13 41 2" xfId="2787"/>
    <cellStyle name="Normal 4 13 41 2 2" xfId="4941"/>
    <cellStyle name="Normal 4 13 41 3" xfId="4940"/>
    <cellStyle name="Normal 4 13 42" xfId="953"/>
    <cellStyle name="Normal 4 13 42 2" xfId="2788"/>
    <cellStyle name="Normal 4 13 42 2 2" xfId="4943"/>
    <cellStyle name="Normal 4 13 42 3" xfId="4942"/>
    <cellStyle name="Normal 4 13 43" xfId="954"/>
    <cellStyle name="Normal 4 13 43 2" xfId="2789"/>
    <cellStyle name="Normal 4 13 43 2 2" xfId="4945"/>
    <cellStyle name="Normal 4 13 43 3" xfId="4944"/>
    <cellStyle name="Normal 4 13 44" xfId="2371"/>
    <cellStyle name="Normal 4 13 44 2" xfId="4946"/>
    <cellStyle name="Normal 4 13 45" xfId="4869"/>
    <cellStyle name="Normal 4 13 5" xfId="955"/>
    <cellStyle name="Normal 4 13 5 2" xfId="2790"/>
    <cellStyle name="Normal 4 13 5 2 2" xfId="4948"/>
    <cellStyle name="Normal 4 13 5 3" xfId="4947"/>
    <cellStyle name="Normal 4 13 6" xfId="956"/>
    <cellStyle name="Normal 4 13 6 2" xfId="2791"/>
    <cellStyle name="Normal 4 13 6 2 2" xfId="4950"/>
    <cellStyle name="Normal 4 13 6 3" xfId="4949"/>
    <cellStyle name="Normal 4 13 7" xfId="957"/>
    <cellStyle name="Normal 4 13 7 2" xfId="2792"/>
    <cellStyle name="Normal 4 13 7 2 2" xfId="4952"/>
    <cellStyle name="Normal 4 13 7 3" xfId="4951"/>
    <cellStyle name="Normal 4 13 8" xfId="958"/>
    <cellStyle name="Normal 4 13 8 2" xfId="2793"/>
    <cellStyle name="Normal 4 13 8 2 2" xfId="4954"/>
    <cellStyle name="Normal 4 13 8 3" xfId="4953"/>
    <cellStyle name="Normal 4 13 9" xfId="959"/>
    <cellStyle name="Normal 4 13 9 2" xfId="2794"/>
    <cellStyle name="Normal 4 13 9 2 2" xfId="4956"/>
    <cellStyle name="Normal 4 13 9 3" xfId="4955"/>
    <cellStyle name="Normal 4 14" xfId="264"/>
    <cellStyle name="Normal 4 14 2" xfId="2337"/>
    <cellStyle name="Normal 4 14 2 2" xfId="3713"/>
    <cellStyle name="Normal 4 14 2 2 2" xfId="4959"/>
    <cellStyle name="Normal 4 14 2 3" xfId="4958"/>
    <cellStyle name="Normal 4 14 3" xfId="2401"/>
    <cellStyle name="Normal 4 14 3 2" xfId="4960"/>
    <cellStyle name="Normal 4 14 4" xfId="4957"/>
    <cellStyle name="Normal 4 15" xfId="960"/>
    <cellStyle name="Normal 4 15 2" xfId="2795"/>
    <cellStyle name="Normal 4 15 2 2" xfId="4962"/>
    <cellStyle name="Normal 4 15 3" xfId="4961"/>
    <cellStyle name="Normal 4 16" xfId="961"/>
    <cellStyle name="Normal 4 16 2" xfId="2796"/>
    <cellStyle name="Normal 4 16 2 2" xfId="4964"/>
    <cellStyle name="Normal 4 16 3" xfId="4963"/>
    <cellStyle name="Normal 4 17" xfId="962"/>
    <cellStyle name="Normal 4 17 2" xfId="2797"/>
    <cellStyle name="Normal 4 17 2 2" xfId="4966"/>
    <cellStyle name="Normal 4 17 3" xfId="4965"/>
    <cellStyle name="Normal 4 18" xfId="963"/>
    <cellStyle name="Normal 4 18 2" xfId="2798"/>
    <cellStyle name="Normal 4 18 2 2" xfId="4968"/>
    <cellStyle name="Normal 4 18 3" xfId="4967"/>
    <cellStyle name="Normal 4 19" xfId="964"/>
    <cellStyle name="Normal 4 19 2" xfId="2799"/>
    <cellStyle name="Normal 4 19 2 2" xfId="4970"/>
    <cellStyle name="Normal 4 19 3" xfId="4969"/>
    <cellStyle name="Normal 4 2" xfId="53"/>
    <cellStyle name="Normal 4 2 10" xfId="965"/>
    <cellStyle name="Normal 4 2 10 2" xfId="2800"/>
    <cellStyle name="Normal 4 2 10 2 2" xfId="4973"/>
    <cellStyle name="Normal 4 2 10 3" xfId="4972"/>
    <cellStyle name="Normal 4 2 11" xfId="966"/>
    <cellStyle name="Normal 4 2 11 2" xfId="2801"/>
    <cellStyle name="Normal 4 2 11 2 2" xfId="4975"/>
    <cellStyle name="Normal 4 2 11 3" xfId="4974"/>
    <cellStyle name="Normal 4 2 12" xfId="967"/>
    <cellStyle name="Normal 4 2 12 2" xfId="2802"/>
    <cellStyle name="Normal 4 2 12 2 2" xfId="4977"/>
    <cellStyle name="Normal 4 2 12 3" xfId="4976"/>
    <cellStyle name="Normal 4 2 13" xfId="968"/>
    <cellStyle name="Normal 4 2 13 2" xfId="2803"/>
    <cellStyle name="Normal 4 2 13 2 2" xfId="4979"/>
    <cellStyle name="Normal 4 2 13 3" xfId="4978"/>
    <cellStyle name="Normal 4 2 14" xfId="969"/>
    <cellStyle name="Normal 4 2 14 2" xfId="2804"/>
    <cellStyle name="Normal 4 2 14 2 2" xfId="4981"/>
    <cellStyle name="Normal 4 2 14 3" xfId="4980"/>
    <cellStyle name="Normal 4 2 15" xfId="970"/>
    <cellStyle name="Normal 4 2 15 2" xfId="2805"/>
    <cellStyle name="Normal 4 2 15 2 2" xfId="4983"/>
    <cellStyle name="Normal 4 2 15 3" xfId="4982"/>
    <cellStyle name="Normal 4 2 16" xfId="971"/>
    <cellStyle name="Normal 4 2 16 2" xfId="2806"/>
    <cellStyle name="Normal 4 2 16 2 2" xfId="4985"/>
    <cellStyle name="Normal 4 2 16 3" xfId="4984"/>
    <cellStyle name="Normal 4 2 17" xfId="972"/>
    <cellStyle name="Normal 4 2 17 2" xfId="2807"/>
    <cellStyle name="Normal 4 2 17 2 2" xfId="4987"/>
    <cellStyle name="Normal 4 2 17 3" xfId="4986"/>
    <cellStyle name="Normal 4 2 18" xfId="973"/>
    <cellStyle name="Normal 4 2 18 2" xfId="2808"/>
    <cellStyle name="Normal 4 2 18 2 2" xfId="4989"/>
    <cellStyle name="Normal 4 2 18 3" xfId="4988"/>
    <cellStyle name="Normal 4 2 19" xfId="974"/>
    <cellStyle name="Normal 4 2 19 2" xfId="2809"/>
    <cellStyle name="Normal 4 2 19 2 2" xfId="4991"/>
    <cellStyle name="Normal 4 2 19 3" xfId="4990"/>
    <cellStyle name="Normal 4 2 2" xfId="265"/>
    <cellStyle name="Normal 4 2 2 2" xfId="2338"/>
    <cellStyle name="Normal 4 2 2 2 2" xfId="3714"/>
    <cellStyle name="Normal 4 2 2 2 2 2" xfId="4994"/>
    <cellStyle name="Normal 4 2 2 2 3" xfId="4993"/>
    <cellStyle name="Normal 4 2 2 3" xfId="2402"/>
    <cellStyle name="Normal 4 2 2 3 2" xfId="4995"/>
    <cellStyle name="Normal 4 2 2 4" xfId="4992"/>
    <cellStyle name="Normal 4 2 20" xfId="975"/>
    <cellStyle name="Normal 4 2 20 2" xfId="2810"/>
    <cellStyle name="Normal 4 2 20 2 2" xfId="4997"/>
    <cellStyle name="Normal 4 2 20 3" xfId="4996"/>
    <cellStyle name="Normal 4 2 21" xfId="976"/>
    <cellStyle name="Normal 4 2 21 2" xfId="2811"/>
    <cellStyle name="Normal 4 2 21 2 2" xfId="4999"/>
    <cellStyle name="Normal 4 2 21 3" xfId="4998"/>
    <cellStyle name="Normal 4 2 22" xfId="977"/>
    <cellStyle name="Normal 4 2 22 2" xfId="2812"/>
    <cellStyle name="Normal 4 2 22 2 2" xfId="5001"/>
    <cellStyle name="Normal 4 2 22 3" xfId="5000"/>
    <cellStyle name="Normal 4 2 23" xfId="978"/>
    <cellStyle name="Normal 4 2 23 2" xfId="2813"/>
    <cellStyle name="Normal 4 2 23 2 2" xfId="5003"/>
    <cellStyle name="Normal 4 2 23 3" xfId="5002"/>
    <cellStyle name="Normal 4 2 24" xfId="979"/>
    <cellStyle name="Normal 4 2 24 2" xfId="2814"/>
    <cellStyle name="Normal 4 2 24 2 2" xfId="5005"/>
    <cellStyle name="Normal 4 2 24 3" xfId="5004"/>
    <cellStyle name="Normal 4 2 25" xfId="980"/>
    <cellStyle name="Normal 4 2 25 2" xfId="2815"/>
    <cellStyle name="Normal 4 2 25 2 2" xfId="5007"/>
    <cellStyle name="Normal 4 2 25 3" xfId="5006"/>
    <cellStyle name="Normal 4 2 26" xfId="981"/>
    <cellStyle name="Normal 4 2 26 2" xfId="2816"/>
    <cellStyle name="Normal 4 2 26 2 2" xfId="5009"/>
    <cellStyle name="Normal 4 2 26 3" xfId="5008"/>
    <cellStyle name="Normal 4 2 27" xfId="982"/>
    <cellStyle name="Normal 4 2 27 2" xfId="2817"/>
    <cellStyle name="Normal 4 2 27 2 2" xfId="5011"/>
    <cellStyle name="Normal 4 2 27 3" xfId="5010"/>
    <cellStyle name="Normal 4 2 28" xfId="983"/>
    <cellStyle name="Normal 4 2 28 2" xfId="2818"/>
    <cellStyle name="Normal 4 2 28 2 2" xfId="5013"/>
    <cellStyle name="Normal 4 2 28 3" xfId="5012"/>
    <cellStyle name="Normal 4 2 29" xfId="984"/>
    <cellStyle name="Normal 4 2 29 2" xfId="2819"/>
    <cellStyle name="Normal 4 2 29 2 2" xfId="5015"/>
    <cellStyle name="Normal 4 2 29 3" xfId="5014"/>
    <cellStyle name="Normal 4 2 3" xfId="985"/>
    <cellStyle name="Normal 4 2 3 2" xfId="2820"/>
    <cellStyle name="Normal 4 2 3 2 2" xfId="5017"/>
    <cellStyle name="Normal 4 2 3 3" xfId="5016"/>
    <cellStyle name="Normal 4 2 30" xfId="986"/>
    <cellStyle name="Normal 4 2 30 2" xfId="2821"/>
    <cellStyle name="Normal 4 2 30 2 2" xfId="5019"/>
    <cellStyle name="Normal 4 2 30 3" xfId="5018"/>
    <cellStyle name="Normal 4 2 31" xfId="987"/>
    <cellStyle name="Normal 4 2 31 2" xfId="2822"/>
    <cellStyle name="Normal 4 2 31 2 2" xfId="5021"/>
    <cellStyle name="Normal 4 2 31 3" xfId="5020"/>
    <cellStyle name="Normal 4 2 32" xfId="988"/>
    <cellStyle name="Normal 4 2 32 2" xfId="2823"/>
    <cellStyle name="Normal 4 2 32 2 2" xfId="5023"/>
    <cellStyle name="Normal 4 2 32 3" xfId="5022"/>
    <cellStyle name="Normal 4 2 33" xfId="989"/>
    <cellStyle name="Normal 4 2 33 2" xfId="2824"/>
    <cellStyle name="Normal 4 2 33 2 2" xfId="5025"/>
    <cellStyle name="Normal 4 2 33 3" xfId="5024"/>
    <cellStyle name="Normal 4 2 34" xfId="990"/>
    <cellStyle name="Normal 4 2 34 2" xfId="2825"/>
    <cellStyle name="Normal 4 2 34 2 2" xfId="5027"/>
    <cellStyle name="Normal 4 2 34 3" xfId="5026"/>
    <cellStyle name="Normal 4 2 35" xfId="991"/>
    <cellStyle name="Normal 4 2 35 2" xfId="2826"/>
    <cellStyle name="Normal 4 2 35 2 2" xfId="5029"/>
    <cellStyle name="Normal 4 2 35 3" xfId="5028"/>
    <cellStyle name="Normal 4 2 36" xfId="992"/>
    <cellStyle name="Normal 4 2 36 2" xfId="2827"/>
    <cellStyle name="Normal 4 2 36 2 2" xfId="5031"/>
    <cellStyle name="Normal 4 2 36 3" xfId="5030"/>
    <cellStyle name="Normal 4 2 37" xfId="993"/>
    <cellStyle name="Normal 4 2 37 2" xfId="2828"/>
    <cellStyle name="Normal 4 2 37 2 2" xfId="5033"/>
    <cellStyle name="Normal 4 2 37 3" xfId="5032"/>
    <cellStyle name="Normal 4 2 38" xfId="994"/>
    <cellStyle name="Normal 4 2 38 2" xfId="2829"/>
    <cellStyle name="Normal 4 2 38 2 2" xfId="5035"/>
    <cellStyle name="Normal 4 2 38 3" xfId="5034"/>
    <cellStyle name="Normal 4 2 39" xfId="995"/>
    <cellStyle name="Normal 4 2 39 2" xfId="2830"/>
    <cellStyle name="Normal 4 2 39 2 2" xfId="5037"/>
    <cellStyle name="Normal 4 2 39 3" xfId="5036"/>
    <cellStyle name="Normal 4 2 4" xfId="996"/>
    <cellStyle name="Normal 4 2 4 2" xfId="2831"/>
    <cellStyle name="Normal 4 2 4 2 2" xfId="5039"/>
    <cellStyle name="Normal 4 2 4 3" xfId="5038"/>
    <cellStyle name="Normal 4 2 40" xfId="997"/>
    <cellStyle name="Normal 4 2 40 2" xfId="2832"/>
    <cellStyle name="Normal 4 2 40 2 2" xfId="5041"/>
    <cellStyle name="Normal 4 2 40 3" xfId="5040"/>
    <cellStyle name="Normal 4 2 41" xfId="998"/>
    <cellStyle name="Normal 4 2 41 2" xfId="2833"/>
    <cellStyle name="Normal 4 2 41 2 2" xfId="5043"/>
    <cellStyle name="Normal 4 2 41 3" xfId="5042"/>
    <cellStyle name="Normal 4 2 42" xfId="999"/>
    <cellStyle name="Normal 4 2 42 2" xfId="2834"/>
    <cellStyle name="Normal 4 2 42 2 2" xfId="5045"/>
    <cellStyle name="Normal 4 2 42 3" xfId="5044"/>
    <cellStyle name="Normal 4 2 43" xfId="1000"/>
    <cellStyle name="Normal 4 2 43 2" xfId="2835"/>
    <cellStyle name="Normal 4 2 43 2 2" xfId="5047"/>
    <cellStyle name="Normal 4 2 43 3" xfId="5046"/>
    <cellStyle name="Normal 4 2 44" xfId="2372"/>
    <cellStyle name="Normal 4 2 44 2" xfId="5048"/>
    <cellStyle name="Normal 4 2 45" xfId="4971"/>
    <cellStyle name="Normal 4 2 46" xfId="221"/>
    <cellStyle name="Normal 4 2 47" xfId="173"/>
    <cellStyle name="Normal 4 2 5" xfId="1001"/>
    <cellStyle name="Normal 4 2 5 2" xfId="2836"/>
    <cellStyle name="Normal 4 2 5 2 2" xfId="5050"/>
    <cellStyle name="Normal 4 2 5 3" xfId="5049"/>
    <cellStyle name="Normal 4 2 6" xfId="1002"/>
    <cellStyle name="Normal 4 2 6 2" xfId="2837"/>
    <cellStyle name="Normal 4 2 6 2 2" xfId="5052"/>
    <cellStyle name="Normal 4 2 6 3" xfId="5051"/>
    <cellStyle name="Normal 4 2 7" xfId="1003"/>
    <cellStyle name="Normal 4 2 7 2" xfId="2838"/>
    <cellStyle name="Normal 4 2 7 2 2" xfId="5054"/>
    <cellStyle name="Normal 4 2 7 3" xfId="5053"/>
    <cellStyle name="Normal 4 2 8" xfId="1004"/>
    <cellStyle name="Normal 4 2 8 2" xfId="2839"/>
    <cellStyle name="Normal 4 2 8 2 2" xfId="5056"/>
    <cellStyle name="Normal 4 2 8 3" xfId="5055"/>
    <cellStyle name="Normal 4 2 9" xfId="1005"/>
    <cellStyle name="Normal 4 2 9 2" xfId="2840"/>
    <cellStyle name="Normal 4 2 9 2 2" xfId="5058"/>
    <cellStyle name="Normal 4 2 9 3" xfId="5057"/>
    <cellStyle name="Normal 4 20" xfId="1006"/>
    <cellStyle name="Normal 4 20 2" xfId="2841"/>
    <cellStyle name="Normal 4 20 2 2" xfId="5060"/>
    <cellStyle name="Normal 4 20 3" xfId="5059"/>
    <cellStyle name="Normal 4 21" xfId="1007"/>
    <cellStyle name="Normal 4 21 2" xfId="2842"/>
    <cellStyle name="Normal 4 21 2 2" xfId="5062"/>
    <cellStyle name="Normal 4 21 3" xfId="5061"/>
    <cellStyle name="Normal 4 22" xfId="1008"/>
    <cellStyle name="Normal 4 22 2" xfId="2843"/>
    <cellStyle name="Normal 4 22 2 2" xfId="5064"/>
    <cellStyle name="Normal 4 22 3" xfId="5063"/>
    <cellStyle name="Normal 4 23" xfId="1009"/>
    <cellStyle name="Normal 4 23 2" xfId="2844"/>
    <cellStyle name="Normal 4 23 2 2" xfId="5066"/>
    <cellStyle name="Normal 4 23 3" xfId="5065"/>
    <cellStyle name="Normal 4 24" xfId="1010"/>
    <cellStyle name="Normal 4 24 2" xfId="2845"/>
    <cellStyle name="Normal 4 24 2 2" xfId="5068"/>
    <cellStyle name="Normal 4 24 3" xfId="5067"/>
    <cellStyle name="Normal 4 25" xfId="1011"/>
    <cellStyle name="Normal 4 25 2" xfId="2846"/>
    <cellStyle name="Normal 4 25 2 2" xfId="5070"/>
    <cellStyle name="Normal 4 25 3" xfId="5069"/>
    <cellStyle name="Normal 4 26" xfId="1012"/>
    <cellStyle name="Normal 4 26 2" xfId="2847"/>
    <cellStyle name="Normal 4 26 2 2" xfId="5072"/>
    <cellStyle name="Normal 4 26 3" xfId="5071"/>
    <cellStyle name="Normal 4 27" xfId="1013"/>
    <cellStyle name="Normal 4 27 2" xfId="2848"/>
    <cellStyle name="Normal 4 27 2 2" xfId="5074"/>
    <cellStyle name="Normal 4 27 3" xfId="5073"/>
    <cellStyle name="Normal 4 28" xfId="1014"/>
    <cellStyle name="Normal 4 28 2" xfId="2849"/>
    <cellStyle name="Normal 4 28 2 2" xfId="5076"/>
    <cellStyle name="Normal 4 28 3" xfId="5075"/>
    <cellStyle name="Normal 4 29" xfId="1015"/>
    <cellStyle name="Normal 4 29 2" xfId="2850"/>
    <cellStyle name="Normal 4 29 2 2" xfId="5078"/>
    <cellStyle name="Normal 4 29 3" xfId="5077"/>
    <cellStyle name="Normal 4 3" xfId="222"/>
    <cellStyle name="Normal 4 3 10" xfId="1016"/>
    <cellStyle name="Normal 4 3 10 2" xfId="2851"/>
    <cellStyle name="Normal 4 3 10 2 2" xfId="5081"/>
    <cellStyle name="Normal 4 3 10 3" xfId="5080"/>
    <cellStyle name="Normal 4 3 11" xfId="1017"/>
    <cellStyle name="Normal 4 3 11 2" xfId="2852"/>
    <cellStyle name="Normal 4 3 11 2 2" xfId="5083"/>
    <cellStyle name="Normal 4 3 11 3" xfId="5082"/>
    <cellStyle name="Normal 4 3 12" xfId="1018"/>
    <cellStyle name="Normal 4 3 12 2" xfId="2853"/>
    <cellStyle name="Normal 4 3 12 2 2" xfId="5085"/>
    <cellStyle name="Normal 4 3 12 3" xfId="5084"/>
    <cellStyle name="Normal 4 3 13" xfId="1019"/>
    <cellStyle name="Normal 4 3 13 2" xfId="2854"/>
    <cellStyle name="Normal 4 3 13 2 2" xfId="5087"/>
    <cellStyle name="Normal 4 3 13 3" xfId="5086"/>
    <cellStyle name="Normal 4 3 14" xfId="1020"/>
    <cellStyle name="Normal 4 3 14 2" xfId="2855"/>
    <cellStyle name="Normal 4 3 14 2 2" xfId="5089"/>
    <cellStyle name="Normal 4 3 14 3" xfId="5088"/>
    <cellStyle name="Normal 4 3 15" xfId="1021"/>
    <cellStyle name="Normal 4 3 15 2" xfId="2856"/>
    <cellStyle name="Normal 4 3 15 2 2" xfId="5091"/>
    <cellStyle name="Normal 4 3 15 3" xfId="5090"/>
    <cellStyle name="Normal 4 3 16" xfId="1022"/>
    <cellStyle name="Normal 4 3 16 2" xfId="2857"/>
    <cellStyle name="Normal 4 3 16 2 2" xfId="5093"/>
    <cellStyle name="Normal 4 3 16 3" xfId="5092"/>
    <cellStyle name="Normal 4 3 17" xfId="1023"/>
    <cellStyle name="Normal 4 3 17 2" xfId="2858"/>
    <cellStyle name="Normal 4 3 17 2 2" xfId="5095"/>
    <cellStyle name="Normal 4 3 17 3" xfId="5094"/>
    <cellStyle name="Normal 4 3 18" xfId="1024"/>
    <cellStyle name="Normal 4 3 18 2" xfId="2859"/>
    <cellStyle name="Normal 4 3 18 2 2" xfId="5097"/>
    <cellStyle name="Normal 4 3 18 3" xfId="5096"/>
    <cellStyle name="Normal 4 3 19" xfId="1025"/>
    <cellStyle name="Normal 4 3 19 2" xfId="2860"/>
    <cellStyle name="Normal 4 3 19 2 2" xfId="5099"/>
    <cellStyle name="Normal 4 3 19 3" xfId="5098"/>
    <cellStyle name="Normal 4 3 2" xfId="266"/>
    <cellStyle name="Normal 4 3 2 2" xfId="2339"/>
    <cellStyle name="Normal 4 3 2 2 2" xfId="3715"/>
    <cellStyle name="Normal 4 3 2 2 2 2" xfId="5102"/>
    <cellStyle name="Normal 4 3 2 2 3" xfId="5101"/>
    <cellStyle name="Normal 4 3 2 3" xfId="2403"/>
    <cellStyle name="Normal 4 3 2 3 2" xfId="5103"/>
    <cellStyle name="Normal 4 3 2 4" xfId="5100"/>
    <cellStyle name="Normal 4 3 20" xfId="1026"/>
    <cellStyle name="Normal 4 3 20 2" xfId="2861"/>
    <cellStyle name="Normal 4 3 20 2 2" xfId="5105"/>
    <cellStyle name="Normal 4 3 20 3" xfId="5104"/>
    <cellStyle name="Normal 4 3 21" xfId="1027"/>
    <cellStyle name="Normal 4 3 21 2" xfId="2862"/>
    <cellStyle name="Normal 4 3 21 2 2" xfId="5107"/>
    <cellStyle name="Normal 4 3 21 3" xfId="5106"/>
    <cellStyle name="Normal 4 3 22" xfId="1028"/>
    <cellStyle name="Normal 4 3 22 2" xfId="2863"/>
    <cellStyle name="Normal 4 3 22 2 2" xfId="5109"/>
    <cellStyle name="Normal 4 3 22 3" xfId="5108"/>
    <cellStyle name="Normal 4 3 23" xfId="1029"/>
    <cellStyle name="Normal 4 3 23 2" xfId="2864"/>
    <cellStyle name="Normal 4 3 23 2 2" xfId="5111"/>
    <cellStyle name="Normal 4 3 23 3" xfId="5110"/>
    <cellStyle name="Normal 4 3 24" xfId="1030"/>
    <cellStyle name="Normal 4 3 24 2" xfId="2865"/>
    <cellStyle name="Normal 4 3 24 2 2" xfId="5113"/>
    <cellStyle name="Normal 4 3 24 3" xfId="5112"/>
    <cellStyle name="Normal 4 3 25" xfId="1031"/>
    <cellStyle name="Normal 4 3 25 2" xfId="2866"/>
    <cellStyle name="Normal 4 3 25 2 2" xfId="5115"/>
    <cellStyle name="Normal 4 3 25 3" xfId="5114"/>
    <cellStyle name="Normal 4 3 26" xfId="1032"/>
    <cellStyle name="Normal 4 3 26 2" xfId="2867"/>
    <cellStyle name="Normal 4 3 26 2 2" xfId="5117"/>
    <cellStyle name="Normal 4 3 26 3" xfId="5116"/>
    <cellStyle name="Normal 4 3 27" xfId="1033"/>
    <cellStyle name="Normal 4 3 27 2" xfId="2868"/>
    <cellStyle name="Normal 4 3 27 2 2" xfId="5119"/>
    <cellStyle name="Normal 4 3 27 3" xfId="5118"/>
    <cellStyle name="Normal 4 3 28" xfId="1034"/>
    <cellStyle name="Normal 4 3 28 2" xfId="2869"/>
    <cellStyle name="Normal 4 3 28 2 2" xfId="5121"/>
    <cellStyle name="Normal 4 3 28 3" xfId="5120"/>
    <cellStyle name="Normal 4 3 29" xfId="1035"/>
    <cellStyle name="Normal 4 3 29 2" xfId="2870"/>
    <cellStyle name="Normal 4 3 29 2 2" xfId="5123"/>
    <cellStyle name="Normal 4 3 29 3" xfId="5122"/>
    <cellStyle name="Normal 4 3 3" xfId="1036"/>
    <cellStyle name="Normal 4 3 3 2" xfId="2871"/>
    <cellStyle name="Normal 4 3 3 2 2" xfId="5125"/>
    <cellStyle name="Normal 4 3 3 3" xfId="5124"/>
    <cellStyle name="Normal 4 3 30" xfId="1037"/>
    <cellStyle name="Normal 4 3 30 2" xfId="2872"/>
    <cellStyle name="Normal 4 3 30 2 2" xfId="5127"/>
    <cellStyle name="Normal 4 3 30 3" xfId="5126"/>
    <cellStyle name="Normal 4 3 31" xfId="1038"/>
    <cellStyle name="Normal 4 3 31 2" xfId="2873"/>
    <cellStyle name="Normal 4 3 31 2 2" xfId="5129"/>
    <cellStyle name="Normal 4 3 31 3" xfId="5128"/>
    <cellStyle name="Normal 4 3 32" xfId="1039"/>
    <cellStyle name="Normal 4 3 32 2" xfId="2874"/>
    <cellStyle name="Normal 4 3 32 2 2" xfId="5131"/>
    <cellStyle name="Normal 4 3 32 3" xfId="5130"/>
    <cellStyle name="Normal 4 3 33" xfId="1040"/>
    <cellStyle name="Normal 4 3 33 2" xfId="2875"/>
    <cellStyle name="Normal 4 3 33 2 2" xfId="5133"/>
    <cellStyle name="Normal 4 3 33 3" xfId="5132"/>
    <cellStyle name="Normal 4 3 34" xfId="1041"/>
    <cellStyle name="Normal 4 3 34 2" xfId="2876"/>
    <cellStyle name="Normal 4 3 34 2 2" xfId="5135"/>
    <cellStyle name="Normal 4 3 34 3" xfId="5134"/>
    <cellStyle name="Normal 4 3 35" xfId="1042"/>
    <cellStyle name="Normal 4 3 35 2" xfId="2877"/>
    <cellStyle name="Normal 4 3 35 2 2" xfId="5137"/>
    <cellStyle name="Normal 4 3 35 3" xfId="5136"/>
    <cellStyle name="Normal 4 3 36" xfId="1043"/>
    <cellStyle name="Normal 4 3 36 2" xfId="2878"/>
    <cellStyle name="Normal 4 3 36 2 2" xfId="5139"/>
    <cellStyle name="Normal 4 3 36 3" xfId="5138"/>
    <cellStyle name="Normal 4 3 37" xfId="1044"/>
    <cellStyle name="Normal 4 3 37 2" xfId="2879"/>
    <cellStyle name="Normal 4 3 37 2 2" xfId="5141"/>
    <cellStyle name="Normal 4 3 37 3" xfId="5140"/>
    <cellStyle name="Normal 4 3 38" xfId="1045"/>
    <cellStyle name="Normal 4 3 38 2" xfId="2880"/>
    <cellStyle name="Normal 4 3 38 2 2" xfId="5143"/>
    <cellStyle name="Normal 4 3 38 3" xfId="5142"/>
    <cellStyle name="Normal 4 3 39" xfId="1046"/>
    <cellStyle name="Normal 4 3 39 2" xfId="2881"/>
    <cellStyle name="Normal 4 3 39 2 2" xfId="5145"/>
    <cellStyle name="Normal 4 3 39 3" xfId="5144"/>
    <cellStyle name="Normal 4 3 4" xfId="1047"/>
    <cellStyle name="Normal 4 3 4 2" xfId="2882"/>
    <cellStyle name="Normal 4 3 4 2 2" xfId="5147"/>
    <cellStyle name="Normal 4 3 4 3" xfId="5146"/>
    <cellStyle name="Normal 4 3 40" xfId="1048"/>
    <cellStyle name="Normal 4 3 40 2" xfId="2883"/>
    <cellStyle name="Normal 4 3 40 2 2" xfId="5149"/>
    <cellStyle name="Normal 4 3 40 3" xfId="5148"/>
    <cellStyle name="Normal 4 3 41" xfId="1049"/>
    <cellStyle name="Normal 4 3 41 2" xfId="2884"/>
    <cellStyle name="Normal 4 3 41 2 2" xfId="5151"/>
    <cellStyle name="Normal 4 3 41 3" xfId="5150"/>
    <cellStyle name="Normal 4 3 42" xfId="1050"/>
    <cellStyle name="Normal 4 3 42 2" xfId="2885"/>
    <cellStyle name="Normal 4 3 42 2 2" xfId="5153"/>
    <cellStyle name="Normal 4 3 42 3" xfId="5152"/>
    <cellStyle name="Normal 4 3 43" xfId="1051"/>
    <cellStyle name="Normal 4 3 43 2" xfId="2886"/>
    <cellStyle name="Normal 4 3 43 2 2" xfId="5155"/>
    <cellStyle name="Normal 4 3 43 3" xfId="5154"/>
    <cellStyle name="Normal 4 3 44" xfId="2373"/>
    <cellStyle name="Normal 4 3 44 2" xfId="5156"/>
    <cellStyle name="Normal 4 3 45" xfId="5079"/>
    <cellStyle name="Normal 4 3 5" xfId="1052"/>
    <cellStyle name="Normal 4 3 5 2" xfId="2887"/>
    <cellStyle name="Normal 4 3 5 2 2" xfId="5158"/>
    <cellStyle name="Normal 4 3 5 3" xfId="5157"/>
    <cellStyle name="Normal 4 3 6" xfId="1053"/>
    <cellStyle name="Normal 4 3 6 2" xfId="2888"/>
    <cellStyle name="Normal 4 3 6 2 2" xfId="5160"/>
    <cellStyle name="Normal 4 3 6 3" xfId="5159"/>
    <cellStyle name="Normal 4 3 7" xfId="1054"/>
    <cellStyle name="Normal 4 3 7 2" xfId="2889"/>
    <cellStyle name="Normal 4 3 7 2 2" xfId="5162"/>
    <cellStyle name="Normal 4 3 7 3" xfId="5161"/>
    <cellStyle name="Normal 4 3 8" xfId="1055"/>
    <cellStyle name="Normal 4 3 8 2" xfId="2890"/>
    <cellStyle name="Normal 4 3 8 2 2" xfId="5164"/>
    <cellStyle name="Normal 4 3 8 3" xfId="5163"/>
    <cellStyle name="Normal 4 3 9" xfId="1056"/>
    <cellStyle name="Normal 4 3 9 2" xfId="2891"/>
    <cellStyle name="Normal 4 3 9 2 2" xfId="5166"/>
    <cellStyle name="Normal 4 3 9 3" xfId="5165"/>
    <cellStyle name="Normal 4 30" xfId="1057"/>
    <cellStyle name="Normal 4 30 2" xfId="2892"/>
    <cellStyle name="Normal 4 30 2 2" xfId="5168"/>
    <cellStyle name="Normal 4 30 3" xfId="5167"/>
    <cellStyle name="Normal 4 31" xfId="1058"/>
    <cellStyle name="Normal 4 31 2" xfId="2893"/>
    <cellStyle name="Normal 4 31 2 2" xfId="5170"/>
    <cellStyle name="Normal 4 31 3" xfId="5169"/>
    <cellStyle name="Normal 4 32" xfId="1059"/>
    <cellStyle name="Normal 4 32 2" xfId="2894"/>
    <cellStyle name="Normal 4 32 2 2" xfId="5172"/>
    <cellStyle name="Normal 4 32 3" xfId="5171"/>
    <cellStyle name="Normal 4 33" xfId="1060"/>
    <cellStyle name="Normal 4 33 2" xfId="2895"/>
    <cellStyle name="Normal 4 33 2 2" xfId="5174"/>
    <cellStyle name="Normal 4 33 3" xfId="5173"/>
    <cellStyle name="Normal 4 34" xfId="1061"/>
    <cellStyle name="Normal 4 34 2" xfId="2896"/>
    <cellStyle name="Normal 4 34 2 2" xfId="5176"/>
    <cellStyle name="Normal 4 34 3" xfId="5175"/>
    <cellStyle name="Normal 4 35" xfId="1062"/>
    <cellStyle name="Normal 4 35 2" xfId="2897"/>
    <cellStyle name="Normal 4 35 2 2" xfId="5178"/>
    <cellStyle name="Normal 4 35 3" xfId="5177"/>
    <cellStyle name="Normal 4 36" xfId="1063"/>
    <cellStyle name="Normal 4 36 2" xfId="2898"/>
    <cellStyle name="Normal 4 36 2 2" xfId="5180"/>
    <cellStyle name="Normal 4 36 3" xfId="5179"/>
    <cellStyle name="Normal 4 37" xfId="1064"/>
    <cellStyle name="Normal 4 37 2" xfId="2899"/>
    <cellStyle name="Normal 4 37 2 2" xfId="5182"/>
    <cellStyle name="Normal 4 37 3" xfId="5181"/>
    <cellStyle name="Normal 4 38" xfId="1065"/>
    <cellStyle name="Normal 4 38 2" xfId="2900"/>
    <cellStyle name="Normal 4 38 2 2" xfId="5184"/>
    <cellStyle name="Normal 4 38 3" xfId="5183"/>
    <cellStyle name="Normal 4 39" xfId="1066"/>
    <cellStyle name="Normal 4 39 2" xfId="2901"/>
    <cellStyle name="Normal 4 39 2 2" xfId="5186"/>
    <cellStyle name="Normal 4 39 3" xfId="5185"/>
    <cellStyle name="Normal 4 4" xfId="223"/>
    <cellStyle name="Normal 4 4 10" xfId="1067"/>
    <cellStyle name="Normal 4 4 10 2" xfId="2902"/>
    <cellStyle name="Normal 4 4 10 2 2" xfId="5189"/>
    <cellStyle name="Normal 4 4 10 3" xfId="5188"/>
    <cellStyle name="Normal 4 4 11" xfId="1068"/>
    <cellStyle name="Normal 4 4 11 2" xfId="2903"/>
    <cellStyle name="Normal 4 4 11 2 2" xfId="5191"/>
    <cellStyle name="Normal 4 4 11 3" xfId="5190"/>
    <cellStyle name="Normal 4 4 12" xfId="1069"/>
    <cellStyle name="Normal 4 4 12 2" xfId="2904"/>
    <cellStyle name="Normal 4 4 12 2 2" xfId="5193"/>
    <cellStyle name="Normal 4 4 12 3" xfId="5192"/>
    <cellStyle name="Normal 4 4 13" xfId="1070"/>
    <cellStyle name="Normal 4 4 13 2" xfId="2905"/>
    <cellStyle name="Normal 4 4 13 2 2" xfId="5195"/>
    <cellStyle name="Normal 4 4 13 3" xfId="5194"/>
    <cellStyle name="Normal 4 4 14" xfId="1071"/>
    <cellStyle name="Normal 4 4 14 2" xfId="2906"/>
    <cellStyle name="Normal 4 4 14 2 2" xfId="5197"/>
    <cellStyle name="Normal 4 4 14 3" xfId="5196"/>
    <cellStyle name="Normal 4 4 15" xfId="1072"/>
    <cellStyle name="Normal 4 4 15 2" xfId="2907"/>
    <cellStyle name="Normal 4 4 15 2 2" xfId="5199"/>
    <cellStyle name="Normal 4 4 15 3" xfId="5198"/>
    <cellStyle name="Normal 4 4 16" xfId="1073"/>
    <cellStyle name="Normal 4 4 16 2" xfId="2908"/>
    <cellStyle name="Normal 4 4 16 2 2" xfId="5201"/>
    <cellStyle name="Normal 4 4 16 3" xfId="5200"/>
    <cellStyle name="Normal 4 4 17" xfId="1074"/>
    <cellStyle name="Normal 4 4 17 2" xfId="2909"/>
    <cellStyle name="Normal 4 4 17 2 2" xfId="5203"/>
    <cellStyle name="Normal 4 4 17 3" xfId="5202"/>
    <cellStyle name="Normal 4 4 18" xfId="1075"/>
    <cellStyle name="Normal 4 4 18 2" xfId="2910"/>
    <cellStyle name="Normal 4 4 18 2 2" xfId="5205"/>
    <cellStyle name="Normal 4 4 18 3" xfId="5204"/>
    <cellStyle name="Normal 4 4 19" xfId="1076"/>
    <cellStyle name="Normal 4 4 19 2" xfId="2911"/>
    <cellStyle name="Normal 4 4 19 2 2" xfId="5207"/>
    <cellStyle name="Normal 4 4 19 3" xfId="5206"/>
    <cellStyle name="Normal 4 4 2" xfId="267"/>
    <cellStyle name="Normal 4 4 2 2" xfId="2340"/>
    <cellStyle name="Normal 4 4 2 2 2" xfId="3716"/>
    <cellStyle name="Normal 4 4 2 2 2 2" xfId="5210"/>
    <cellStyle name="Normal 4 4 2 2 3" xfId="5209"/>
    <cellStyle name="Normal 4 4 2 3" xfId="2404"/>
    <cellStyle name="Normal 4 4 2 3 2" xfId="5211"/>
    <cellStyle name="Normal 4 4 2 4" xfId="5208"/>
    <cellStyle name="Normal 4 4 20" xfId="1077"/>
    <cellStyle name="Normal 4 4 20 2" xfId="2912"/>
    <cellStyle name="Normal 4 4 20 2 2" xfId="5213"/>
    <cellStyle name="Normal 4 4 20 3" xfId="5212"/>
    <cellStyle name="Normal 4 4 21" xfId="1078"/>
    <cellStyle name="Normal 4 4 21 2" xfId="2913"/>
    <cellStyle name="Normal 4 4 21 2 2" xfId="5215"/>
    <cellStyle name="Normal 4 4 21 3" xfId="5214"/>
    <cellStyle name="Normal 4 4 22" xfId="1079"/>
    <cellStyle name="Normal 4 4 22 2" xfId="2914"/>
    <cellStyle name="Normal 4 4 22 2 2" xfId="5217"/>
    <cellStyle name="Normal 4 4 22 3" xfId="5216"/>
    <cellStyle name="Normal 4 4 23" xfId="1080"/>
    <cellStyle name="Normal 4 4 23 2" xfId="2915"/>
    <cellStyle name="Normal 4 4 23 2 2" xfId="5219"/>
    <cellStyle name="Normal 4 4 23 3" xfId="5218"/>
    <cellStyle name="Normal 4 4 24" xfId="1081"/>
    <cellStyle name="Normal 4 4 24 2" xfId="2916"/>
    <cellStyle name="Normal 4 4 24 2 2" xfId="5221"/>
    <cellStyle name="Normal 4 4 24 3" xfId="5220"/>
    <cellStyle name="Normal 4 4 25" xfId="1082"/>
    <cellStyle name="Normal 4 4 25 2" xfId="2917"/>
    <cellStyle name="Normal 4 4 25 2 2" xfId="5223"/>
    <cellStyle name="Normal 4 4 25 3" xfId="5222"/>
    <cellStyle name="Normal 4 4 26" xfId="1083"/>
    <cellStyle name="Normal 4 4 26 2" xfId="2918"/>
    <cellStyle name="Normal 4 4 26 2 2" xfId="5225"/>
    <cellStyle name="Normal 4 4 26 3" xfId="5224"/>
    <cellStyle name="Normal 4 4 27" xfId="1084"/>
    <cellStyle name="Normal 4 4 27 2" xfId="2919"/>
    <cellStyle name="Normal 4 4 27 2 2" xfId="5227"/>
    <cellStyle name="Normal 4 4 27 3" xfId="5226"/>
    <cellStyle name="Normal 4 4 28" xfId="1085"/>
    <cellStyle name="Normal 4 4 28 2" xfId="2920"/>
    <cellStyle name="Normal 4 4 28 2 2" xfId="5229"/>
    <cellStyle name="Normal 4 4 28 3" xfId="5228"/>
    <cellStyle name="Normal 4 4 29" xfId="1086"/>
    <cellStyle name="Normal 4 4 29 2" xfId="2921"/>
    <cellStyle name="Normal 4 4 29 2 2" xfId="5231"/>
    <cellStyle name="Normal 4 4 29 3" xfId="5230"/>
    <cellStyle name="Normal 4 4 3" xfId="1087"/>
    <cellStyle name="Normal 4 4 3 2" xfId="2922"/>
    <cellStyle name="Normal 4 4 3 2 2" xfId="5233"/>
    <cellStyle name="Normal 4 4 3 3" xfId="5232"/>
    <cellStyle name="Normal 4 4 30" xfId="1088"/>
    <cellStyle name="Normal 4 4 30 2" xfId="2923"/>
    <cellStyle name="Normal 4 4 30 2 2" xfId="5235"/>
    <cellStyle name="Normal 4 4 30 3" xfId="5234"/>
    <cellStyle name="Normal 4 4 31" xfId="1089"/>
    <cellStyle name="Normal 4 4 31 2" xfId="2924"/>
    <cellStyle name="Normal 4 4 31 2 2" xfId="5237"/>
    <cellStyle name="Normal 4 4 31 3" xfId="5236"/>
    <cellStyle name="Normal 4 4 32" xfId="1090"/>
    <cellStyle name="Normal 4 4 32 2" xfId="2925"/>
    <cellStyle name="Normal 4 4 32 2 2" xfId="5239"/>
    <cellStyle name="Normal 4 4 32 3" xfId="5238"/>
    <cellStyle name="Normal 4 4 33" xfId="1091"/>
    <cellStyle name="Normal 4 4 33 2" xfId="2926"/>
    <cellStyle name="Normal 4 4 33 2 2" xfId="5241"/>
    <cellStyle name="Normal 4 4 33 3" xfId="5240"/>
    <cellStyle name="Normal 4 4 34" xfId="1092"/>
    <cellStyle name="Normal 4 4 34 2" xfId="2927"/>
    <cellStyle name="Normal 4 4 34 2 2" xfId="5243"/>
    <cellStyle name="Normal 4 4 34 3" xfId="5242"/>
    <cellStyle name="Normal 4 4 35" xfId="1093"/>
    <cellStyle name="Normal 4 4 35 2" xfId="2928"/>
    <cellStyle name="Normal 4 4 35 2 2" xfId="5245"/>
    <cellStyle name="Normal 4 4 35 3" xfId="5244"/>
    <cellStyle name="Normal 4 4 36" xfId="1094"/>
    <cellStyle name="Normal 4 4 36 2" xfId="2929"/>
    <cellStyle name="Normal 4 4 36 2 2" xfId="5247"/>
    <cellStyle name="Normal 4 4 36 3" xfId="5246"/>
    <cellStyle name="Normal 4 4 37" xfId="1095"/>
    <cellStyle name="Normal 4 4 37 2" xfId="2930"/>
    <cellStyle name="Normal 4 4 37 2 2" xfId="5249"/>
    <cellStyle name="Normal 4 4 37 3" xfId="5248"/>
    <cellStyle name="Normal 4 4 38" xfId="1096"/>
    <cellStyle name="Normal 4 4 38 2" xfId="2931"/>
    <cellStyle name="Normal 4 4 38 2 2" xfId="5251"/>
    <cellStyle name="Normal 4 4 38 3" xfId="5250"/>
    <cellStyle name="Normal 4 4 39" xfId="1097"/>
    <cellStyle name="Normal 4 4 39 2" xfId="2932"/>
    <cellStyle name="Normal 4 4 39 2 2" xfId="5253"/>
    <cellStyle name="Normal 4 4 39 3" xfId="5252"/>
    <cellStyle name="Normal 4 4 4" xfId="1098"/>
    <cellStyle name="Normal 4 4 4 2" xfId="2933"/>
    <cellStyle name="Normal 4 4 4 2 2" xfId="5255"/>
    <cellStyle name="Normal 4 4 4 3" xfId="5254"/>
    <cellStyle name="Normal 4 4 40" xfId="1099"/>
    <cellStyle name="Normal 4 4 40 2" xfId="2934"/>
    <cellStyle name="Normal 4 4 40 2 2" xfId="5257"/>
    <cellStyle name="Normal 4 4 40 3" xfId="5256"/>
    <cellStyle name="Normal 4 4 41" xfId="1100"/>
    <cellStyle name="Normal 4 4 41 2" xfId="2935"/>
    <cellStyle name="Normal 4 4 41 2 2" xfId="5259"/>
    <cellStyle name="Normal 4 4 41 3" xfId="5258"/>
    <cellStyle name="Normal 4 4 42" xfId="1101"/>
    <cellStyle name="Normal 4 4 42 2" xfId="2936"/>
    <cellStyle name="Normal 4 4 42 2 2" xfId="5261"/>
    <cellStyle name="Normal 4 4 42 3" xfId="5260"/>
    <cellStyle name="Normal 4 4 43" xfId="1102"/>
    <cellStyle name="Normal 4 4 43 2" xfId="2937"/>
    <cellStyle name="Normal 4 4 43 2 2" xfId="5263"/>
    <cellStyle name="Normal 4 4 43 3" xfId="5262"/>
    <cellStyle name="Normal 4 4 44" xfId="2374"/>
    <cellStyle name="Normal 4 4 44 2" xfId="5264"/>
    <cellStyle name="Normal 4 4 45" xfId="5187"/>
    <cellStyle name="Normal 4 4 5" xfId="1103"/>
    <cellStyle name="Normal 4 4 5 2" xfId="2938"/>
    <cellStyle name="Normal 4 4 5 2 2" xfId="5266"/>
    <cellStyle name="Normal 4 4 5 3" xfId="5265"/>
    <cellStyle name="Normal 4 4 6" xfId="1104"/>
    <cellStyle name="Normal 4 4 6 2" xfId="2939"/>
    <cellStyle name="Normal 4 4 6 2 2" xfId="5268"/>
    <cellStyle name="Normal 4 4 6 3" xfId="5267"/>
    <cellStyle name="Normal 4 4 7" xfId="1105"/>
    <cellStyle name="Normal 4 4 7 2" xfId="2940"/>
    <cellStyle name="Normal 4 4 7 2 2" xfId="5270"/>
    <cellStyle name="Normal 4 4 7 3" xfId="5269"/>
    <cellStyle name="Normal 4 4 8" xfId="1106"/>
    <cellStyle name="Normal 4 4 8 2" xfId="2941"/>
    <cellStyle name="Normal 4 4 8 2 2" xfId="5272"/>
    <cellStyle name="Normal 4 4 8 3" xfId="5271"/>
    <cellStyle name="Normal 4 4 9" xfId="1107"/>
    <cellStyle name="Normal 4 4 9 2" xfId="2942"/>
    <cellStyle name="Normal 4 4 9 2 2" xfId="5274"/>
    <cellStyle name="Normal 4 4 9 3" xfId="5273"/>
    <cellStyle name="Normal 4 40" xfId="1108"/>
    <cellStyle name="Normal 4 40 2" xfId="2943"/>
    <cellStyle name="Normal 4 40 2 2" xfId="5276"/>
    <cellStyle name="Normal 4 40 3" xfId="5275"/>
    <cellStyle name="Normal 4 41" xfId="1109"/>
    <cellStyle name="Normal 4 41 2" xfId="2944"/>
    <cellStyle name="Normal 4 41 2 2" xfId="5278"/>
    <cellStyle name="Normal 4 41 3" xfId="5277"/>
    <cellStyle name="Normal 4 42" xfId="1110"/>
    <cellStyle name="Normal 4 42 2" xfId="2945"/>
    <cellStyle name="Normal 4 42 2 2" xfId="5280"/>
    <cellStyle name="Normal 4 42 3" xfId="5279"/>
    <cellStyle name="Normal 4 43" xfId="1111"/>
    <cellStyle name="Normal 4 43 2" xfId="2946"/>
    <cellStyle name="Normal 4 43 2 2" xfId="5282"/>
    <cellStyle name="Normal 4 43 3" xfId="5281"/>
    <cellStyle name="Normal 4 44" xfId="1112"/>
    <cellStyle name="Normal 4 44 2" xfId="2947"/>
    <cellStyle name="Normal 4 44 2 2" xfId="5284"/>
    <cellStyle name="Normal 4 44 3" xfId="5283"/>
    <cellStyle name="Normal 4 45" xfId="1113"/>
    <cellStyle name="Normal 4 45 2" xfId="2948"/>
    <cellStyle name="Normal 4 45 2 2" xfId="5286"/>
    <cellStyle name="Normal 4 45 3" xfId="5285"/>
    <cellStyle name="Normal 4 46" xfId="1114"/>
    <cellStyle name="Normal 4 46 2" xfId="2949"/>
    <cellStyle name="Normal 4 46 2 2" xfId="5288"/>
    <cellStyle name="Normal 4 46 3" xfId="5287"/>
    <cellStyle name="Normal 4 47" xfId="1115"/>
    <cellStyle name="Normal 4 47 2" xfId="2950"/>
    <cellStyle name="Normal 4 47 2 2" xfId="5290"/>
    <cellStyle name="Normal 4 47 3" xfId="5289"/>
    <cellStyle name="Normal 4 48" xfId="1116"/>
    <cellStyle name="Normal 4 48 2" xfId="2951"/>
    <cellStyle name="Normal 4 48 2 2" xfId="5292"/>
    <cellStyle name="Normal 4 48 3" xfId="5291"/>
    <cellStyle name="Normal 4 49" xfId="1117"/>
    <cellStyle name="Normal 4 49 2" xfId="2952"/>
    <cellStyle name="Normal 4 49 2 2" xfId="5294"/>
    <cellStyle name="Normal 4 49 3" xfId="5293"/>
    <cellStyle name="Normal 4 5" xfId="224"/>
    <cellStyle name="Normal 4 5 10" xfId="1118"/>
    <cellStyle name="Normal 4 5 10 2" xfId="2953"/>
    <cellStyle name="Normal 4 5 10 2 2" xfId="5297"/>
    <cellStyle name="Normal 4 5 10 3" xfId="5296"/>
    <cellStyle name="Normal 4 5 11" xfId="1119"/>
    <cellStyle name="Normal 4 5 11 2" xfId="2954"/>
    <cellStyle name="Normal 4 5 11 2 2" xfId="5299"/>
    <cellStyle name="Normal 4 5 11 3" xfId="5298"/>
    <cellStyle name="Normal 4 5 12" xfId="1120"/>
    <cellStyle name="Normal 4 5 12 2" xfId="2955"/>
    <cellStyle name="Normal 4 5 12 2 2" xfId="5301"/>
    <cellStyle name="Normal 4 5 12 3" xfId="5300"/>
    <cellStyle name="Normal 4 5 13" xfId="1121"/>
    <cellStyle name="Normal 4 5 13 2" xfId="2956"/>
    <cellStyle name="Normal 4 5 13 2 2" xfId="5303"/>
    <cellStyle name="Normal 4 5 13 3" xfId="5302"/>
    <cellStyle name="Normal 4 5 14" xfId="1122"/>
    <cellStyle name="Normal 4 5 14 2" xfId="2957"/>
    <cellStyle name="Normal 4 5 14 2 2" xfId="5305"/>
    <cellStyle name="Normal 4 5 14 3" xfId="5304"/>
    <cellStyle name="Normal 4 5 15" xfId="1123"/>
    <cellStyle name="Normal 4 5 15 2" xfId="2958"/>
    <cellStyle name="Normal 4 5 15 2 2" xfId="5307"/>
    <cellStyle name="Normal 4 5 15 3" xfId="5306"/>
    <cellStyle name="Normal 4 5 16" xfId="1124"/>
    <cellStyle name="Normal 4 5 16 2" xfId="2959"/>
    <cellStyle name="Normal 4 5 16 2 2" xfId="5309"/>
    <cellStyle name="Normal 4 5 16 3" xfId="5308"/>
    <cellStyle name="Normal 4 5 17" xfId="1125"/>
    <cellStyle name="Normal 4 5 17 2" xfId="2960"/>
    <cellStyle name="Normal 4 5 17 2 2" xfId="5311"/>
    <cellStyle name="Normal 4 5 17 3" xfId="5310"/>
    <cellStyle name="Normal 4 5 18" xfId="1126"/>
    <cellStyle name="Normal 4 5 18 2" xfId="2961"/>
    <cellStyle name="Normal 4 5 18 2 2" xfId="5313"/>
    <cellStyle name="Normal 4 5 18 3" xfId="5312"/>
    <cellStyle name="Normal 4 5 19" xfId="1127"/>
    <cellStyle name="Normal 4 5 19 2" xfId="2962"/>
    <cellStyle name="Normal 4 5 19 2 2" xfId="5315"/>
    <cellStyle name="Normal 4 5 19 3" xfId="5314"/>
    <cellStyle name="Normal 4 5 2" xfId="268"/>
    <cellStyle name="Normal 4 5 2 2" xfId="2341"/>
    <cellStyle name="Normal 4 5 2 2 2" xfId="3717"/>
    <cellStyle name="Normal 4 5 2 2 2 2" xfId="5318"/>
    <cellStyle name="Normal 4 5 2 2 3" xfId="5317"/>
    <cellStyle name="Normal 4 5 2 3" xfId="2405"/>
    <cellStyle name="Normal 4 5 2 3 2" xfId="5319"/>
    <cellStyle name="Normal 4 5 2 4" xfId="5316"/>
    <cellStyle name="Normal 4 5 20" xfId="1128"/>
    <cellStyle name="Normal 4 5 20 2" xfId="2963"/>
    <cellStyle name="Normal 4 5 20 2 2" xfId="5321"/>
    <cellStyle name="Normal 4 5 20 3" xfId="5320"/>
    <cellStyle name="Normal 4 5 21" xfId="1129"/>
    <cellStyle name="Normal 4 5 21 2" xfId="2964"/>
    <cellStyle name="Normal 4 5 21 2 2" xfId="5323"/>
    <cellStyle name="Normal 4 5 21 3" xfId="5322"/>
    <cellStyle name="Normal 4 5 22" xfId="1130"/>
    <cellStyle name="Normal 4 5 22 2" xfId="2965"/>
    <cellStyle name="Normal 4 5 22 2 2" xfId="5325"/>
    <cellStyle name="Normal 4 5 22 3" xfId="5324"/>
    <cellStyle name="Normal 4 5 23" xfId="1131"/>
    <cellStyle name="Normal 4 5 23 2" xfId="2966"/>
    <cellStyle name="Normal 4 5 23 2 2" xfId="5327"/>
    <cellStyle name="Normal 4 5 23 3" xfId="5326"/>
    <cellStyle name="Normal 4 5 24" xfId="1132"/>
    <cellStyle name="Normal 4 5 24 2" xfId="2967"/>
    <cellStyle name="Normal 4 5 24 2 2" xfId="5329"/>
    <cellStyle name="Normal 4 5 24 3" xfId="5328"/>
    <cellStyle name="Normal 4 5 25" xfId="1133"/>
    <cellStyle name="Normal 4 5 25 2" xfId="2968"/>
    <cellStyle name="Normal 4 5 25 2 2" xfId="5331"/>
    <cellStyle name="Normal 4 5 25 3" xfId="5330"/>
    <cellStyle name="Normal 4 5 26" xfId="1134"/>
    <cellStyle name="Normal 4 5 26 2" xfId="2969"/>
    <cellStyle name="Normal 4 5 26 2 2" xfId="5333"/>
    <cellStyle name="Normal 4 5 26 3" xfId="5332"/>
    <cellStyle name="Normal 4 5 27" xfId="1135"/>
    <cellStyle name="Normal 4 5 27 2" xfId="2970"/>
    <cellStyle name="Normal 4 5 27 2 2" xfId="5335"/>
    <cellStyle name="Normal 4 5 27 3" xfId="5334"/>
    <cellStyle name="Normal 4 5 28" xfId="1136"/>
    <cellStyle name="Normal 4 5 28 2" xfId="2971"/>
    <cellStyle name="Normal 4 5 28 2 2" xfId="5337"/>
    <cellStyle name="Normal 4 5 28 3" xfId="5336"/>
    <cellStyle name="Normal 4 5 29" xfId="1137"/>
    <cellStyle name="Normal 4 5 29 2" xfId="2972"/>
    <cellStyle name="Normal 4 5 29 2 2" xfId="5339"/>
    <cellStyle name="Normal 4 5 29 3" xfId="5338"/>
    <cellStyle name="Normal 4 5 3" xfId="1138"/>
    <cellStyle name="Normal 4 5 3 2" xfId="2973"/>
    <cellStyle name="Normal 4 5 3 2 2" xfId="5341"/>
    <cellStyle name="Normal 4 5 3 3" xfId="5340"/>
    <cellStyle name="Normal 4 5 30" xfId="1139"/>
    <cellStyle name="Normal 4 5 30 2" xfId="2974"/>
    <cellStyle name="Normal 4 5 30 2 2" xfId="5343"/>
    <cellStyle name="Normal 4 5 30 3" xfId="5342"/>
    <cellStyle name="Normal 4 5 31" xfId="1140"/>
    <cellStyle name="Normal 4 5 31 2" xfId="2975"/>
    <cellStyle name="Normal 4 5 31 2 2" xfId="5345"/>
    <cellStyle name="Normal 4 5 31 3" xfId="5344"/>
    <cellStyle name="Normal 4 5 32" xfId="1141"/>
    <cellStyle name="Normal 4 5 32 2" xfId="2976"/>
    <cellStyle name="Normal 4 5 32 2 2" xfId="5347"/>
    <cellStyle name="Normal 4 5 32 3" xfId="5346"/>
    <cellStyle name="Normal 4 5 33" xfId="1142"/>
    <cellStyle name="Normal 4 5 33 2" xfId="2977"/>
    <cellStyle name="Normal 4 5 33 2 2" xfId="5349"/>
    <cellStyle name="Normal 4 5 33 3" xfId="5348"/>
    <cellStyle name="Normal 4 5 34" xfId="1143"/>
    <cellStyle name="Normal 4 5 34 2" xfId="2978"/>
    <cellStyle name="Normal 4 5 34 2 2" xfId="5351"/>
    <cellStyle name="Normal 4 5 34 3" xfId="5350"/>
    <cellStyle name="Normal 4 5 35" xfId="1144"/>
    <cellStyle name="Normal 4 5 35 2" xfId="2979"/>
    <cellStyle name="Normal 4 5 35 2 2" xfId="5353"/>
    <cellStyle name="Normal 4 5 35 3" xfId="5352"/>
    <cellStyle name="Normal 4 5 36" xfId="1145"/>
    <cellStyle name="Normal 4 5 36 2" xfId="2980"/>
    <cellStyle name="Normal 4 5 36 2 2" xfId="5355"/>
    <cellStyle name="Normal 4 5 36 3" xfId="5354"/>
    <cellStyle name="Normal 4 5 37" xfId="1146"/>
    <cellStyle name="Normal 4 5 37 2" xfId="2981"/>
    <cellStyle name="Normal 4 5 37 2 2" xfId="5357"/>
    <cellStyle name="Normal 4 5 37 3" xfId="5356"/>
    <cellStyle name="Normal 4 5 38" xfId="1147"/>
    <cellStyle name="Normal 4 5 38 2" xfId="2982"/>
    <cellStyle name="Normal 4 5 38 2 2" xfId="5359"/>
    <cellStyle name="Normal 4 5 38 3" xfId="5358"/>
    <cellStyle name="Normal 4 5 39" xfId="1148"/>
    <cellStyle name="Normal 4 5 39 2" xfId="2983"/>
    <cellStyle name="Normal 4 5 39 2 2" xfId="5361"/>
    <cellStyle name="Normal 4 5 39 3" xfId="5360"/>
    <cellStyle name="Normal 4 5 4" xfId="1149"/>
    <cellStyle name="Normal 4 5 4 2" xfId="2984"/>
    <cellStyle name="Normal 4 5 4 2 2" xfId="5363"/>
    <cellStyle name="Normal 4 5 4 3" xfId="5362"/>
    <cellStyle name="Normal 4 5 40" xfId="1150"/>
    <cellStyle name="Normal 4 5 40 2" xfId="2985"/>
    <cellStyle name="Normal 4 5 40 2 2" xfId="5365"/>
    <cellStyle name="Normal 4 5 40 3" xfId="5364"/>
    <cellStyle name="Normal 4 5 41" xfId="1151"/>
    <cellStyle name="Normal 4 5 41 2" xfId="2986"/>
    <cellStyle name="Normal 4 5 41 2 2" xfId="5367"/>
    <cellStyle name="Normal 4 5 41 3" xfId="5366"/>
    <cellStyle name="Normal 4 5 42" xfId="1152"/>
    <cellStyle name="Normal 4 5 42 2" xfId="2987"/>
    <cellStyle name="Normal 4 5 42 2 2" xfId="5369"/>
    <cellStyle name="Normal 4 5 42 3" xfId="5368"/>
    <cellStyle name="Normal 4 5 43" xfId="1153"/>
    <cellStyle name="Normal 4 5 43 2" xfId="2988"/>
    <cellStyle name="Normal 4 5 43 2 2" xfId="5371"/>
    <cellStyle name="Normal 4 5 43 3" xfId="5370"/>
    <cellStyle name="Normal 4 5 44" xfId="2375"/>
    <cellStyle name="Normal 4 5 44 2" xfId="5372"/>
    <cellStyle name="Normal 4 5 45" xfId="5295"/>
    <cellStyle name="Normal 4 5 5" xfId="1154"/>
    <cellStyle name="Normal 4 5 5 2" xfId="2989"/>
    <cellStyle name="Normal 4 5 5 2 2" xfId="5374"/>
    <cellStyle name="Normal 4 5 5 3" xfId="5373"/>
    <cellStyle name="Normal 4 5 6" xfId="1155"/>
    <cellStyle name="Normal 4 5 6 2" xfId="2990"/>
    <cellStyle name="Normal 4 5 6 2 2" xfId="5376"/>
    <cellStyle name="Normal 4 5 6 3" xfId="5375"/>
    <cellStyle name="Normal 4 5 7" xfId="1156"/>
    <cellStyle name="Normal 4 5 7 2" xfId="2991"/>
    <cellStyle name="Normal 4 5 7 2 2" xfId="5378"/>
    <cellStyle name="Normal 4 5 7 3" xfId="5377"/>
    <cellStyle name="Normal 4 5 8" xfId="1157"/>
    <cellStyle name="Normal 4 5 8 2" xfId="2992"/>
    <cellStyle name="Normal 4 5 8 2 2" xfId="5380"/>
    <cellStyle name="Normal 4 5 8 3" xfId="5379"/>
    <cellStyle name="Normal 4 5 9" xfId="1158"/>
    <cellStyle name="Normal 4 5 9 2" xfId="2993"/>
    <cellStyle name="Normal 4 5 9 2 2" xfId="5382"/>
    <cellStyle name="Normal 4 5 9 3" xfId="5381"/>
    <cellStyle name="Normal 4 50" xfId="1159"/>
    <cellStyle name="Normal 4 50 2" xfId="2994"/>
    <cellStyle name="Normal 4 50 2 2" xfId="5384"/>
    <cellStyle name="Normal 4 50 3" xfId="5383"/>
    <cellStyle name="Normal 4 51" xfId="1160"/>
    <cellStyle name="Normal 4 51 2" xfId="2995"/>
    <cellStyle name="Normal 4 51 2 2" xfId="5386"/>
    <cellStyle name="Normal 4 51 3" xfId="5385"/>
    <cellStyle name="Normal 4 52" xfId="1161"/>
    <cellStyle name="Normal 4 52 2" xfId="2996"/>
    <cellStyle name="Normal 4 52 2 2" xfId="5388"/>
    <cellStyle name="Normal 4 52 3" xfId="5387"/>
    <cellStyle name="Normal 4 53" xfId="1162"/>
    <cellStyle name="Normal 4 53 2" xfId="2997"/>
    <cellStyle name="Normal 4 53 2 2" xfId="5390"/>
    <cellStyle name="Normal 4 53 3" xfId="5389"/>
    <cellStyle name="Normal 4 54" xfId="1163"/>
    <cellStyle name="Normal 4 54 2" xfId="2998"/>
    <cellStyle name="Normal 4 54 2 2" xfId="5392"/>
    <cellStyle name="Normal 4 54 3" xfId="5391"/>
    <cellStyle name="Normal 4 55" xfId="1164"/>
    <cellStyle name="Normal 4 55 2" xfId="2999"/>
    <cellStyle name="Normal 4 55 2 2" xfId="5394"/>
    <cellStyle name="Normal 4 55 3" xfId="5393"/>
    <cellStyle name="Normal 4 56" xfId="2367"/>
    <cellStyle name="Normal 4 56 2" xfId="5395"/>
    <cellStyle name="Normal 4 57" xfId="4604"/>
    <cellStyle name="Normal 4 58" xfId="216"/>
    <cellStyle name="Normal 4 59" xfId="106"/>
    <cellStyle name="Normal 4 6" xfId="225"/>
    <cellStyle name="Normal 4 6 10" xfId="1165"/>
    <cellStyle name="Normal 4 6 10 2" xfId="3000"/>
    <cellStyle name="Normal 4 6 10 2 2" xfId="5398"/>
    <cellStyle name="Normal 4 6 10 3" xfId="5397"/>
    <cellStyle name="Normal 4 6 11" xfId="1166"/>
    <cellStyle name="Normal 4 6 11 2" xfId="3001"/>
    <cellStyle name="Normal 4 6 11 2 2" xfId="5400"/>
    <cellStyle name="Normal 4 6 11 3" xfId="5399"/>
    <cellStyle name="Normal 4 6 12" xfId="1167"/>
    <cellStyle name="Normal 4 6 12 2" xfId="3002"/>
    <cellStyle name="Normal 4 6 12 2 2" xfId="5402"/>
    <cellStyle name="Normal 4 6 12 3" xfId="5401"/>
    <cellStyle name="Normal 4 6 13" xfId="1168"/>
    <cellStyle name="Normal 4 6 13 2" xfId="3003"/>
    <cellStyle name="Normal 4 6 13 2 2" xfId="5404"/>
    <cellStyle name="Normal 4 6 13 3" xfId="5403"/>
    <cellStyle name="Normal 4 6 14" xfId="1169"/>
    <cellStyle name="Normal 4 6 14 2" xfId="3004"/>
    <cellStyle name="Normal 4 6 14 2 2" xfId="5406"/>
    <cellStyle name="Normal 4 6 14 3" xfId="5405"/>
    <cellStyle name="Normal 4 6 15" xfId="1170"/>
    <cellStyle name="Normal 4 6 15 2" xfId="3005"/>
    <cellStyle name="Normal 4 6 15 2 2" xfId="5408"/>
    <cellStyle name="Normal 4 6 15 3" xfId="5407"/>
    <cellStyle name="Normal 4 6 16" xfId="1171"/>
    <cellStyle name="Normal 4 6 16 2" xfId="3006"/>
    <cellStyle name="Normal 4 6 16 2 2" xfId="5410"/>
    <cellStyle name="Normal 4 6 16 3" xfId="5409"/>
    <cellStyle name="Normal 4 6 17" xfId="1172"/>
    <cellStyle name="Normal 4 6 17 2" xfId="3007"/>
    <cellStyle name="Normal 4 6 17 2 2" xfId="5412"/>
    <cellStyle name="Normal 4 6 17 3" xfId="5411"/>
    <cellStyle name="Normal 4 6 18" xfId="1173"/>
    <cellStyle name="Normal 4 6 18 2" xfId="3008"/>
    <cellStyle name="Normal 4 6 18 2 2" xfId="5414"/>
    <cellStyle name="Normal 4 6 18 3" xfId="5413"/>
    <cellStyle name="Normal 4 6 19" xfId="1174"/>
    <cellStyle name="Normal 4 6 19 2" xfId="3009"/>
    <cellStyle name="Normal 4 6 19 2 2" xfId="5416"/>
    <cellStyle name="Normal 4 6 19 3" xfId="5415"/>
    <cellStyle name="Normal 4 6 2" xfId="269"/>
    <cellStyle name="Normal 4 6 2 2" xfId="2342"/>
    <cellStyle name="Normal 4 6 2 2 2" xfId="3718"/>
    <cellStyle name="Normal 4 6 2 2 2 2" xfId="5419"/>
    <cellStyle name="Normal 4 6 2 2 3" xfId="5418"/>
    <cellStyle name="Normal 4 6 2 3" xfId="2406"/>
    <cellStyle name="Normal 4 6 2 3 2" xfId="5420"/>
    <cellStyle name="Normal 4 6 2 4" xfId="5417"/>
    <cellStyle name="Normal 4 6 20" xfId="1175"/>
    <cellStyle name="Normal 4 6 20 2" xfId="3010"/>
    <cellStyle name="Normal 4 6 20 2 2" xfId="5422"/>
    <cellStyle name="Normal 4 6 20 3" xfId="5421"/>
    <cellStyle name="Normal 4 6 21" xfId="1176"/>
    <cellStyle name="Normal 4 6 21 2" xfId="3011"/>
    <cellStyle name="Normal 4 6 21 2 2" xfId="5424"/>
    <cellStyle name="Normal 4 6 21 3" xfId="5423"/>
    <cellStyle name="Normal 4 6 22" xfId="1177"/>
    <cellStyle name="Normal 4 6 22 2" xfId="3012"/>
    <cellStyle name="Normal 4 6 22 2 2" xfId="5426"/>
    <cellStyle name="Normal 4 6 22 3" xfId="5425"/>
    <cellStyle name="Normal 4 6 23" xfId="1178"/>
    <cellStyle name="Normal 4 6 23 2" xfId="3013"/>
    <cellStyle name="Normal 4 6 23 2 2" xfId="5428"/>
    <cellStyle name="Normal 4 6 23 3" xfId="5427"/>
    <cellStyle name="Normal 4 6 24" xfId="1179"/>
    <cellStyle name="Normal 4 6 24 2" xfId="3014"/>
    <cellStyle name="Normal 4 6 24 2 2" xfId="5430"/>
    <cellStyle name="Normal 4 6 24 3" xfId="5429"/>
    <cellStyle name="Normal 4 6 25" xfId="1180"/>
    <cellStyle name="Normal 4 6 25 2" xfId="3015"/>
    <cellStyle name="Normal 4 6 25 2 2" xfId="5432"/>
    <cellStyle name="Normal 4 6 25 3" xfId="5431"/>
    <cellStyle name="Normal 4 6 26" xfId="1181"/>
    <cellStyle name="Normal 4 6 26 2" xfId="3016"/>
    <cellStyle name="Normal 4 6 26 2 2" xfId="5434"/>
    <cellStyle name="Normal 4 6 26 3" xfId="5433"/>
    <cellStyle name="Normal 4 6 27" xfId="1182"/>
    <cellStyle name="Normal 4 6 27 2" xfId="3017"/>
    <cellStyle name="Normal 4 6 27 2 2" xfId="5436"/>
    <cellStyle name="Normal 4 6 27 3" xfId="5435"/>
    <cellStyle name="Normal 4 6 28" xfId="1183"/>
    <cellStyle name="Normal 4 6 28 2" xfId="3018"/>
    <cellStyle name="Normal 4 6 28 2 2" xfId="5438"/>
    <cellStyle name="Normal 4 6 28 3" xfId="5437"/>
    <cellStyle name="Normal 4 6 29" xfId="1184"/>
    <cellStyle name="Normal 4 6 29 2" xfId="3019"/>
    <cellStyle name="Normal 4 6 29 2 2" xfId="5440"/>
    <cellStyle name="Normal 4 6 29 3" xfId="5439"/>
    <cellStyle name="Normal 4 6 3" xfId="1185"/>
    <cellStyle name="Normal 4 6 3 2" xfId="3020"/>
    <cellStyle name="Normal 4 6 3 2 2" xfId="5442"/>
    <cellStyle name="Normal 4 6 3 3" xfId="5441"/>
    <cellStyle name="Normal 4 6 30" xfId="1186"/>
    <cellStyle name="Normal 4 6 30 2" xfId="3021"/>
    <cellStyle name="Normal 4 6 30 2 2" xfId="5444"/>
    <cellStyle name="Normal 4 6 30 3" xfId="5443"/>
    <cellStyle name="Normal 4 6 31" xfId="1187"/>
    <cellStyle name="Normal 4 6 31 2" xfId="3022"/>
    <cellStyle name="Normal 4 6 31 2 2" xfId="5446"/>
    <cellStyle name="Normal 4 6 31 3" xfId="5445"/>
    <cellStyle name="Normal 4 6 32" xfId="1188"/>
    <cellStyle name="Normal 4 6 32 2" xfId="3023"/>
    <cellStyle name="Normal 4 6 32 2 2" xfId="5448"/>
    <cellStyle name="Normal 4 6 32 3" xfId="5447"/>
    <cellStyle name="Normal 4 6 33" xfId="1189"/>
    <cellStyle name="Normal 4 6 33 2" xfId="3024"/>
    <cellStyle name="Normal 4 6 33 2 2" xfId="5450"/>
    <cellStyle name="Normal 4 6 33 3" xfId="5449"/>
    <cellStyle name="Normal 4 6 34" xfId="1190"/>
    <cellStyle name="Normal 4 6 34 2" xfId="3025"/>
    <cellStyle name="Normal 4 6 34 2 2" xfId="5452"/>
    <cellStyle name="Normal 4 6 34 3" xfId="5451"/>
    <cellStyle name="Normal 4 6 35" xfId="1191"/>
    <cellStyle name="Normal 4 6 35 2" xfId="3026"/>
    <cellStyle name="Normal 4 6 35 2 2" xfId="5454"/>
    <cellStyle name="Normal 4 6 35 3" xfId="5453"/>
    <cellStyle name="Normal 4 6 36" xfId="1192"/>
    <cellStyle name="Normal 4 6 36 2" xfId="3027"/>
    <cellStyle name="Normal 4 6 36 2 2" xfId="5456"/>
    <cellStyle name="Normal 4 6 36 3" xfId="5455"/>
    <cellStyle name="Normal 4 6 37" xfId="1193"/>
    <cellStyle name="Normal 4 6 37 2" xfId="3028"/>
    <cellStyle name="Normal 4 6 37 2 2" xfId="5458"/>
    <cellStyle name="Normal 4 6 37 3" xfId="5457"/>
    <cellStyle name="Normal 4 6 38" xfId="1194"/>
    <cellStyle name="Normal 4 6 38 2" xfId="3029"/>
    <cellStyle name="Normal 4 6 38 2 2" xfId="5460"/>
    <cellStyle name="Normal 4 6 38 3" xfId="5459"/>
    <cellStyle name="Normal 4 6 39" xfId="1195"/>
    <cellStyle name="Normal 4 6 39 2" xfId="3030"/>
    <cellStyle name="Normal 4 6 39 2 2" xfId="5462"/>
    <cellStyle name="Normal 4 6 39 3" xfId="5461"/>
    <cellStyle name="Normal 4 6 4" xfId="1196"/>
    <cellStyle name="Normal 4 6 4 2" xfId="3031"/>
    <cellStyle name="Normal 4 6 4 2 2" xfId="5464"/>
    <cellStyle name="Normal 4 6 4 3" xfId="5463"/>
    <cellStyle name="Normal 4 6 40" xfId="1197"/>
    <cellStyle name="Normal 4 6 40 2" xfId="3032"/>
    <cellStyle name="Normal 4 6 40 2 2" xfId="5466"/>
    <cellStyle name="Normal 4 6 40 3" xfId="5465"/>
    <cellStyle name="Normal 4 6 41" xfId="1198"/>
    <cellStyle name="Normal 4 6 41 2" xfId="3033"/>
    <cellStyle name="Normal 4 6 41 2 2" xfId="5468"/>
    <cellStyle name="Normal 4 6 41 3" xfId="5467"/>
    <cellStyle name="Normal 4 6 42" xfId="1199"/>
    <cellStyle name="Normal 4 6 42 2" xfId="3034"/>
    <cellStyle name="Normal 4 6 42 2 2" xfId="5470"/>
    <cellStyle name="Normal 4 6 42 3" xfId="5469"/>
    <cellStyle name="Normal 4 6 43" xfId="1200"/>
    <cellStyle name="Normal 4 6 43 2" xfId="3035"/>
    <cellStyle name="Normal 4 6 43 2 2" xfId="5472"/>
    <cellStyle name="Normal 4 6 43 3" xfId="5471"/>
    <cellStyle name="Normal 4 6 44" xfId="2376"/>
    <cellStyle name="Normal 4 6 44 2" xfId="5473"/>
    <cellStyle name="Normal 4 6 45" xfId="5396"/>
    <cellStyle name="Normal 4 6 5" xfId="1201"/>
    <cellStyle name="Normal 4 6 5 2" xfId="3036"/>
    <cellStyle name="Normal 4 6 5 2 2" xfId="5475"/>
    <cellStyle name="Normal 4 6 5 3" xfId="5474"/>
    <cellStyle name="Normal 4 6 6" xfId="1202"/>
    <cellStyle name="Normal 4 6 6 2" xfId="3037"/>
    <cellStyle name="Normal 4 6 6 2 2" xfId="5477"/>
    <cellStyle name="Normal 4 6 6 3" xfId="5476"/>
    <cellStyle name="Normal 4 6 7" xfId="1203"/>
    <cellStyle name="Normal 4 6 7 2" xfId="3038"/>
    <cellStyle name="Normal 4 6 7 2 2" xfId="5479"/>
    <cellStyle name="Normal 4 6 7 3" xfId="5478"/>
    <cellStyle name="Normal 4 6 8" xfId="1204"/>
    <cellStyle name="Normal 4 6 8 2" xfId="3039"/>
    <cellStyle name="Normal 4 6 8 2 2" xfId="5481"/>
    <cellStyle name="Normal 4 6 8 3" xfId="5480"/>
    <cellStyle name="Normal 4 6 9" xfId="1205"/>
    <cellStyle name="Normal 4 6 9 2" xfId="3040"/>
    <cellStyle name="Normal 4 6 9 2 2" xfId="5483"/>
    <cellStyle name="Normal 4 6 9 3" xfId="5482"/>
    <cellStyle name="Normal 4 7" xfId="226"/>
    <cellStyle name="Normal 4 7 10" xfId="1206"/>
    <cellStyle name="Normal 4 7 10 2" xfId="3041"/>
    <cellStyle name="Normal 4 7 10 2 2" xfId="5486"/>
    <cellStyle name="Normal 4 7 10 3" xfId="5485"/>
    <cellStyle name="Normal 4 7 11" xfId="1207"/>
    <cellStyle name="Normal 4 7 11 2" xfId="3042"/>
    <cellStyle name="Normal 4 7 11 2 2" xfId="5488"/>
    <cellStyle name="Normal 4 7 11 3" xfId="5487"/>
    <cellStyle name="Normal 4 7 12" xfId="1208"/>
    <cellStyle name="Normal 4 7 12 2" xfId="3043"/>
    <cellStyle name="Normal 4 7 12 2 2" xfId="5490"/>
    <cellStyle name="Normal 4 7 12 3" xfId="5489"/>
    <cellStyle name="Normal 4 7 13" xfId="1209"/>
    <cellStyle name="Normal 4 7 13 2" xfId="3044"/>
    <cellStyle name="Normal 4 7 13 2 2" xfId="5492"/>
    <cellStyle name="Normal 4 7 13 3" xfId="5491"/>
    <cellStyle name="Normal 4 7 14" xfId="1210"/>
    <cellStyle name="Normal 4 7 14 2" xfId="3045"/>
    <cellStyle name="Normal 4 7 14 2 2" xfId="5494"/>
    <cellStyle name="Normal 4 7 14 3" xfId="5493"/>
    <cellStyle name="Normal 4 7 15" xfId="1211"/>
    <cellStyle name="Normal 4 7 15 2" xfId="3046"/>
    <cellStyle name="Normal 4 7 15 2 2" xfId="5496"/>
    <cellStyle name="Normal 4 7 15 3" xfId="5495"/>
    <cellStyle name="Normal 4 7 16" xfId="1212"/>
    <cellStyle name="Normal 4 7 16 2" xfId="3047"/>
    <cellStyle name="Normal 4 7 16 2 2" xfId="5498"/>
    <cellStyle name="Normal 4 7 16 3" xfId="5497"/>
    <cellStyle name="Normal 4 7 17" xfId="1213"/>
    <cellStyle name="Normal 4 7 17 2" xfId="3048"/>
    <cellStyle name="Normal 4 7 17 2 2" xfId="5500"/>
    <cellStyle name="Normal 4 7 17 3" xfId="5499"/>
    <cellStyle name="Normal 4 7 18" xfId="1214"/>
    <cellStyle name="Normal 4 7 18 2" xfId="3049"/>
    <cellStyle name="Normal 4 7 18 2 2" xfId="5502"/>
    <cellStyle name="Normal 4 7 18 3" xfId="5501"/>
    <cellStyle name="Normal 4 7 19" xfId="1215"/>
    <cellStyle name="Normal 4 7 19 2" xfId="3050"/>
    <cellStyle name="Normal 4 7 19 2 2" xfId="5504"/>
    <cellStyle name="Normal 4 7 19 3" xfId="5503"/>
    <cellStyle name="Normal 4 7 2" xfId="270"/>
    <cellStyle name="Normal 4 7 2 2" xfId="2343"/>
    <cellStyle name="Normal 4 7 2 2 2" xfId="3719"/>
    <cellStyle name="Normal 4 7 2 2 2 2" xfId="5507"/>
    <cellStyle name="Normal 4 7 2 2 3" xfId="5506"/>
    <cellStyle name="Normal 4 7 2 3" xfId="2407"/>
    <cellStyle name="Normal 4 7 2 3 2" xfId="5508"/>
    <cellStyle name="Normal 4 7 2 4" xfId="5505"/>
    <cellStyle name="Normal 4 7 20" xfId="1216"/>
    <cellStyle name="Normal 4 7 20 2" xfId="3051"/>
    <cellStyle name="Normal 4 7 20 2 2" xfId="5510"/>
    <cellStyle name="Normal 4 7 20 3" xfId="5509"/>
    <cellStyle name="Normal 4 7 21" xfId="1217"/>
    <cellStyle name="Normal 4 7 21 2" xfId="3052"/>
    <cellStyle name="Normal 4 7 21 2 2" xfId="5512"/>
    <cellStyle name="Normal 4 7 21 3" xfId="5511"/>
    <cellStyle name="Normal 4 7 22" xfId="1218"/>
    <cellStyle name="Normal 4 7 22 2" xfId="3053"/>
    <cellStyle name="Normal 4 7 22 2 2" xfId="5514"/>
    <cellStyle name="Normal 4 7 22 3" xfId="5513"/>
    <cellStyle name="Normal 4 7 23" xfId="1219"/>
    <cellStyle name="Normal 4 7 23 2" xfId="3054"/>
    <cellStyle name="Normal 4 7 23 2 2" xfId="5516"/>
    <cellStyle name="Normal 4 7 23 3" xfId="5515"/>
    <cellStyle name="Normal 4 7 24" xfId="1220"/>
    <cellStyle name="Normal 4 7 24 2" xfId="3055"/>
    <cellStyle name="Normal 4 7 24 2 2" xfId="5518"/>
    <cellStyle name="Normal 4 7 24 3" xfId="5517"/>
    <cellStyle name="Normal 4 7 25" xfId="1221"/>
    <cellStyle name="Normal 4 7 25 2" xfId="3056"/>
    <cellStyle name="Normal 4 7 25 2 2" xfId="5520"/>
    <cellStyle name="Normal 4 7 25 3" xfId="5519"/>
    <cellStyle name="Normal 4 7 26" xfId="1222"/>
    <cellStyle name="Normal 4 7 26 2" xfId="3057"/>
    <cellStyle name="Normal 4 7 26 2 2" xfId="5522"/>
    <cellStyle name="Normal 4 7 26 3" xfId="5521"/>
    <cellStyle name="Normal 4 7 27" xfId="1223"/>
    <cellStyle name="Normal 4 7 27 2" xfId="3058"/>
    <cellStyle name="Normal 4 7 27 2 2" xfId="5524"/>
    <cellStyle name="Normal 4 7 27 3" xfId="5523"/>
    <cellStyle name="Normal 4 7 28" xfId="1224"/>
    <cellStyle name="Normal 4 7 28 2" xfId="3059"/>
    <cellStyle name="Normal 4 7 28 2 2" xfId="5526"/>
    <cellStyle name="Normal 4 7 28 3" xfId="5525"/>
    <cellStyle name="Normal 4 7 29" xfId="1225"/>
    <cellStyle name="Normal 4 7 29 2" xfId="3060"/>
    <cellStyle name="Normal 4 7 29 2 2" xfId="5528"/>
    <cellStyle name="Normal 4 7 29 3" xfId="5527"/>
    <cellStyle name="Normal 4 7 3" xfId="1226"/>
    <cellStyle name="Normal 4 7 3 2" xfId="3061"/>
    <cellStyle name="Normal 4 7 3 2 2" xfId="5530"/>
    <cellStyle name="Normal 4 7 3 3" xfId="5529"/>
    <cellStyle name="Normal 4 7 30" xfId="1227"/>
    <cellStyle name="Normal 4 7 30 2" xfId="3062"/>
    <cellStyle name="Normal 4 7 30 2 2" xfId="5532"/>
    <cellStyle name="Normal 4 7 30 3" xfId="5531"/>
    <cellStyle name="Normal 4 7 31" xfId="1228"/>
    <cellStyle name="Normal 4 7 31 2" xfId="3063"/>
    <cellStyle name="Normal 4 7 31 2 2" xfId="5534"/>
    <cellStyle name="Normal 4 7 31 3" xfId="5533"/>
    <cellStyle name="Normal 4 7 32" xfId="1229"/>
    <cellStyle name="Normal 4 7 32 2" xfId="3064"/>
    <cellStyle name="Normal 4 7 32 2 2" xfId="5536"/>
    <cellStyle name="Normal 4 7 32 3" xfId="5535"/>
    <cellStyle name="Normal 4 7 33" xfId="1230"/>
    <cellStyle name="Normal 4 7 33 2" xfId="3065"/>
    <cellStyle name="Normal 4 7 33 2 2" xfId="5538"/>
    <cellStyle name="Normal 4 7 33 3" xfId="5537"/>
    <cellStyle name="Normal 4 7 34" xfId="1231"/>
    <cellStyle name="Normal 4 7 34 2" xfId="3066"/>
    <cellStyle name="Normal 4 7 34 2 2" xfId="5540"/>
    <cellStyle name="Normal 4 7 34 3" xfId="5539"/>
    <cellStyle name="Normal 4 7 35" xfId="1232"/>
    <cellStyle name="Normal 4 7 35 2" xfId="3067"/>
    <cellStyle name="Normal 4 7 35 2 2" xfId="5542"/>
    <cellStyle name="Normal 4 7 35 3" xfId="5541"/>
    <cellStyle name="Normal 4 7 36" xfId="1233"/>
    <cellStyle name="Normal 4 7 36 2" xfId="3068"/>
    <cellStyle name="Normal 4 7 36 2 2" xfId="5544"/>
    <cellStyle name="Normal 4 7 36 3" xfId="5543"/>
    <cellStyle name="Normal 4 7 37" xfId="1234"/>
    <cellStyle name="Normal 4 7 37 2" xfId="3069"/>
    <cellStyle name="Normal 4 7 37 2 2" xfId="5546"/>
    <cellStyle name="Normal 4 7 37 3" xfId="5545"/>
    <cellStyle name="Normal 4 7 38" xfId="1235"/>
    <cellStyle name="Normal 4 7 38 2" xfId="3070"/>
    <cellStyle name="Normal 4 7 38 2 2" xfId="5548"/>
    <cellStyle name="Normal 4 7 38 3" xfId="5547"/>
    <cellStyle name="Normal 4 7 39" xfId="1236"/>
    <cellStyle name="Normal 4 7 39 2" xfId="3071"/>
    <cellStyle name="Normal 4 7 39 2 2" xfId="5550"/>
    <cellStyle name="Normal 4 7 39 3" xfId="5549"/>
    <cellStyle name="Normal 4 7 4" xfId="1237"/>
    <cellStyle name="Normal 4 7 4 2" xfId="3072"/>
    <cellStyle name="Normal 4 7 4 2 2" xfId="5552"/>
    <cellStyle name="Normal 4 7 4 3" xfId="5551"/>
    <cellStyle name="Normal 4 7 40" xfId="1238"/>
    <cellStyle name="Normal 4 7 40 2" xfId="3073"/>
    <cellStyle name="Normal 4 7 40 2 2" xfId="5554"/>
    <cellStyle name="Normal 4 7 40 3" xfId="5553"/>
    <cellStyle name="Normal 4 7 41" xfId="1239"/>
    <cellStyle name="Normal 4 7 41 2" xfId="3074"/>
    <cellStyle name="Normal 4 7 41 2 2" xfId="5556"/>
    <cellStyle name="Normal 4 7 41 3" xfId="5555"/>
    <cellStyle name="Normal 4 7 42" xfId="1240"/>
    <cellStyle name="Normal 4 7 42 2" xfId="3075"/>
    <cellStyle name="Normal 4 7 42 2 2" xfId="5558"/>
    <cellStyle name="Normal 4 7 42 3" xfId="5557"/>
    <cellStyle name="Normal 4 7 43" xfId="1241"/>
    <cellStyle name="Normal 4 7 43 2" xfId="3076"/>
    <cellStyle name="Normal 4 7 43 2 2" xfId="5560"/>
    <cellStyle name="Normal 4 7 43 3" xfId="5559"/>
    <cellStyle name="Normal 4 7 44" xfId="2377"/>
    <cellStyle name="Normal 4 7 44 2" xfId="5561"/>
    <cellStyle name="Normal 4 7 45" xfId="5484"/>
    <cellStyle name="Normal 4 7 5" xfId="1242"/>
    <cellStyle name="Normal 4 7 5 2" xfId="3077"/>
    <cellStyle name="Normal 4 7 5 2 2" xfId="5563"/>
    <cellStyle name="Normal 4 7 5 3" xfId="5562"/>
    <cellStyle name="Normal 4 7 6" xfId="1243"/>
    <cellStyle name="Normal 4 7 6 2" xfId="3078"/>
    <cellStyle name="Normal 4 7 6 2 2" xfId="5565"/>
    <cellStyle name="Normal 4 7 6 3" xfId="5564"/>
    <cellStyle name="Normal 4 7 7" xfId="1244"/>
    <cellStyle name="Normal 4 7 7 2" xfId="3079"/>
    <cellStyle name="Normal 4 7 7 2 2" xfId="5567"/>
    <cellStyle name="Normal 4 7 7 3" xfId="5566"/>
    <cellStyle name="Normal 4 7 8" xfId="1245"/>
    <cellStyle name="Normal 4 7 8 2" xfId="3080"/>
    <cellStyle name="Normal 4 7 8 2 2" xfId="5569"/>
    <cellStyle name="Normal 4 7 8 3" xfId="5568"/>
    <cellStyle name="Normal 4 7 9" xfId="1246"/>
    <cellStyle name="Normal 4 7 9 2" xfId="3081"/>
    <cellStyle name="Normal 4 7 9 2 2" xfId="5571"/>
    <cellStyle name="Normal 4 7 9 3" xfId="5570"/>
    <cellStyle name="Normal 4 8" xfId="227"/>
    <cellStyle name="Normal 4 8 10" xfId="1247"/>
    <cellStyle name="Normal 4 8 10 2" xfId="3082"/>
    <cellStyle name="Normal 4 8 10 2 2" xfId="5574"/>
    <cellStyle name="Normal 4 8 10 3" xfId="5573"/>
    <cellStyle name="Normal 4 8 11" xfId="1248"/>
    <cellStyle name="Normal 4 8 11 2" xfId="3083"/>
    <cellStyle name="Normal 4 8 11 2 2" xfId="5576"/>
    <cellStyle name="Normal 4 8 11 3" xfId="5575"/>
    <cellStyle name="Normal 4 8 12" xfId="1249"/>
    <cellStyle name="Normal 4 8 12 2" xfId="3084"/>
    <cellStyle name="Normal 4 8 12 2 2" xfId="5578"/>
    <cellStyle name="Normal 4 8 12 3" xfId="5577"/>
    <cellStyle name="Normal 4 8 13" xfId="1250"/>
    <cellStyle name="Normal 4 8 13 2" xfId="3085"/>
    <cellStyle name="Normal 4 8 13 2 2" xfId="5580"/>
    <cellStyle name="Normal 4 8 13 3" xfId="5579"/>
    <cellStyle name="Normal 4 8 14" xfId="1251"/>
    <cellStyle name="Normal 4 8 14 2" xfId="3086"/>
    <cellStyle name="Normal 4 8 14 2 2" xfId="5582"/>
    <cellStyle name="Normal 4 8 14 3" xfId="5581"/>
    <cellStyle name="Normal 4 8 15" xfId="1252"/>
    <cellStyle name="Normal 4 8 15 2" xfId="3087"/>
    <cellStyle name="Normal 4 8 15 2 2" xfId="5584"/>
    <cellStyle name="Normal 4 8 15 3" xfId="5583"/>
    <cellStyle name="Normal 4 8 16" xfId="1253"/>
    <cellStyle name="Normal 4 8 16 2" xfId="3088"/>
    <cellStyle name="Normal 4 8 16 2 2" xfId="5586"/>
    <cellStyle name="Normal 4 8 16 3" xfId="5585"/>
    <cellStyle name="Normal 4 8 17" xfId="1254"/>
    <cellStyle name="Normal 4 8 17 2" xfId="3089"/>
    <cellStyle name="Normal 4 8 17 2 2" xfId="5588"/>
    <cellStyle name="Normal 4 8 17 3" xfId="5587"/>
    <cellStyle name="Normal 4 8 18" xfId="1255"/>
    <cellStyle name="Normal 4 8 18 2" xfId="3090"/>
    <cellStyle name="Normal 4 8 18 2 2" xfId="5590"/>
    <cellStyle name="Normal 4 8 18 3" xfId="5589"/>
    <cellStyle name="Normal 4 8 19" xfId="1256"/>
    <cellStyle name="Normal 4 8 19 2" xfId="3091"/>
    <cellStyle name="Normal 4 8 19 2 2" xfId="5592"/>
    <cellStyle name="Normal 4 8 19 3" xfId="5591"/>
    <cellStyle name="Normal 4 8 2" xfId="271"/>
    <cellStyle name="Normal 4 8 2 2" xfId="2344"/>
    <cellStyle name="Normal 4 8 2 2 2" xfId="3720"/>
    <cellStyle name="Normal 4 8 2 2 2 2" xfId="5595"/>
    <cellStyle name="Normal 4 8 2 2 3" xfId="5594"/>
    <cellStyle name="Normal 4 8 2 3" xfId="2408"/>
    <cellStyle name="Normal 4 8 2 3 2" xfId="5596"/>
    <cellStyle name="Normal 4 8 2 4" xfId="5593"/>
    <cellStyle name="Normal 4 8 20" xfId="1257"/>
    <cellStyle name="Normal 4 8 20 2" xfId="3092"/>
    <cellStyle name="Normal 4 8 20 2 2" xfId="5598"/>
    <cellStyle name="Normal 4 8 20 3" xfId="5597"/>
    <cellStyle name="Normal 4 8 21" xfId="1258"/>
    <cellStyle name="Normal 4 8 21 2" xfId="3093"/>
    <cellStyle name="Normal 4 8 21 2 2" xfId="5600"/>
    <cellStyle name="Normal 4 8 21 3" xfId="5599"/>
    <cellStyle name="Normal 4 8 22" xfId="1259"/>
    <cellStyle name="Normal 4 8 22 2" xfId="3094"/>
    <cellStyle name="Normal 4 8 22 2 2" xfId="5602"/>
    <cellStyle name="Normal 4 8 22 3" xfId="5601"/>
    <cellStyle name="Normal 4 8 23" xfId="1260"/>
    <cellStyle name="Normal 4 8 23 2" xfId="3095"/>
    <cellStyle name="Normal 4 8 23 2 2" xfId="5604"/>
    <cellStyle name="Normal 4 8 23 3" xfId="5603"/>
    <cellStyle name="Normal 4 8 24" xfId="1261"/>
    <cellStyle name="Normal 4 8 24 2" xfId="3096"/>
    <cellStyle name="Normal 4 8 24 2 2" xfId="5606"/>
    <cellStyle name="Normal 4 8 24 3" xfId="5605"/>
    <cellStyle name="Normal 4 8 25" xfId="1262"/>
    <cellStyle name="Normal 4 8 25 2" xfId="3097"/>
    <cellStyle name="Normal 4 8 25 2 2" xfId="5608"/>
    <cellStyle name="Normal 4 8 25 3" xfId="5607"/>
    <cellStyle name="Normal 4 8 26" xfId="1263"/>
    <cellStyle name="Normal 4 8 26 2" xfId="3098"/>
    <cellStyle name="Normal 4 8 26 2 2" xfId="5610"/>
    <cellStyle name="Normal 4 8 26 3" xfId="5609"/>
    <cellStyle name="Normal 4 8 27" xfId="1264"/>
    <cellStyle name="Normal 4 8 27 2" xfId="3099"/>
    <cellStyle name="Normal 4 8 27 2 2" xfId="5612"/>
    <cellStyle name="Normal 4 8 27 3" xfId="5611"/>
    <cellStyle name="Normal 4 8 28" xfId="1265"/>
    <cellStyle name="Normal 4 8 28 2" xfId="3100"/>
    <cellStyle name="Normal 4 8 28 2 2" xfId="5614"/>
    <cellStyle name="Normal 4 8 28 3" xfId="5613"/>
    <cellStyle name="Normal 4 8 29" xfId="1266"/>
    <cellStyle name="Normal 4 8 29 2" xfId="3101"/>
    <cellStyle name="Normal 4 8 29 2 2" xfId="5616"/>
    <cellStyle name="Normal 4 8 29 3" xfId="5615"/>
    <cellStyle name="Normal 4 8 3" xfId="1267"/>
    <cellStyle name="Normal 4 8 3 2" xfId="3102"/>
    <cellStyle name="Normal 4 8 3 2 2" xfId="5618"/>
    <cellStyle name="Normal 4 8 3 3" xfId="5617"/>
    <cellStyle name="Normal 4 8 30" xfId="1268"/>
    <cellStyle name="Normal 4 8 30 2" xfId="3103"/>
    <cellStyle name="Normal 4 8 30 2 2" xfId="5620"/>
    <cellStyle name="Normal 4 8 30 3" xfId="5619"/>
    <cellStyle name="Normal 4 8 31" xfId="1269"/>
    <cellStyle name="Normal 4 8 31 2" xfId="3104"/>
    <cellStyle name="Normal 4 8 31 2 2" xfId="5622"/>
    <cellStyle name="Normal 4 8 31 3" xfId="5621"/>
    <cellStyle name="Normal 4 8 32" xfId="1270"/>
    <cellStyle name="Normal 4 8 32 2" xfId="3105"/>
    <cellStyle name="Normal 4 8 32 2 2" xfId="5624"/>
    <cellStyle name="Normal 4 8 32 3" xfId="5623"/>
    <cellStyle name="Normal 4 8 33" xfId="1271"/>
    <cellStyle name="Normal 4 8 33 2" xfId="3106"/>
    <cellStyle name="Normal 4 8 33 2 2" xfId="5626"/>
    <cellStyle name="Normal 4 8 33 3" xfId="5625"/>
    <cellStyle name="Normal 4 8 34" xfId="1272"/>
    <cellStyle name="Normal 4 8 34 2" xfId="3107"/>
    <cellStyle name="Normal 4 8 34 2 2" xfId="5628"/>
    <cellStyle name="Normal 4 8 34 3" xfId="5627"/>
    <cellStyle name="Normal 4 8 35" xfId="1273"/>
    <cellStyle name="Normal 4 8 35 2" xfId="3108"/>
    <cellStyle name="Normal 4 8 35 2 2" xfId="5630"/>
    <cellStyle name="Normal 4 8 35 3" xfId="5629"/>
    <cellStyle name="Normal 4 8 36" xfId="1274"/>
    <cellStyle name="Normal 4 8 36 2" xfId="3109"/>
    <cellStyle name="Normal 4 8 36 2 2" xfId="5632"/>
    <cellStyle name="Normal 4 8 36 3" xfId="5631"/>
    <cellStyle name="Normal 4 8 37" xfId="1275"/>
    <cellStyle name="Normal 4 8 37 2" xfId="3110"/>
    <cellStyle name="Normal 4 8 37 2 2" xfId="5634"/>
    <cellStyle name="Normal 4 8 37 3" xfId="5633"/>
    <cellStyle name="Normal 4 8 38" xfId="1276"/>
    <cellStyle name="Normal 4 8 38 2" xfId="3111"/>
    <cellStyle name="Normal 4 8 38 2 2" xfId="5636"/>
    <cellStyle name="Normal 4 8 38 3" xfId="5635"/>
    <cellStyle name="Normal 4 8 39" xfId="1277"/>
    <cellStyle name="Normal 4 8 39 2" xfId="3112"/>
    <cellStyle name="Normal 4 8 39 2 2" xfId="5638"/>
    <cellStyle name="Normal 4 8 39 3" xfId="5637"/>
    <cellStyle name="Normal 4 8 4" xfId="1278"/>
    <cellStyle name="Normal 4 8 4 2" xfId="3113"/>
    <cellStyle name="Normal 4 8 4 2 2" xfId="5640"/>
    <cellStyle name="Normal 4 8 4 3" xfId="5639"/>
    <cellStyle name="Normal 4 8 40" xfId="1279"/>
    <cellStyle name="Normal 4 8 40 2" xfId="3114"/>
    <cellStyle name="Normal 4 8 40 2 2" xfId="5642"/>
    <cellStyle name="Normal 4 8 40 3" xfId="5641"/>
    <cellStyle name="Normal 4 8 41" xfId="1280"/>
    <cellStyle name="Normal 4 8 41 2" xfId="3115"/>
    <cellStyle name="Normal 4 8 41 2 2" xfId="5644"/>
    <cellStyle name="Normal 4 8 41 3" xfId="5643"/>
    <cellStyle name="Normal 4 8 42" xfId="1281"/>
    <cellStyle name="Normal 4 8 42 2" xfId="3116"/>
    <cellStyle name="Normal 4 8 42 2 2" xfId="5646"/>
    <cellStyle name="Normal 4 8 42 3" xfId="5645"/>
    <cellStyle name="Normal 4 8 43" xfId="1282"/>
    <cellStyle name="Normal 4 8 43 2" xfId="3117"/>
    <cellStyle name="Normal 4 8 43 2 2" xfId="5648"/>
    <cellStyle name="Normal 4 8 43 3" xfId="5647"/>
    <cellStyle name="Normal 4 8 44" xfId="2378"/>
    <cellStyle name="Normal 4 8 44 2" xfId="5649"/>
    <cellStyle name="Normal 4 8 45" xfId="5572"/>
    <cellStyle name="Normal 4 8 5" xfId="1283"/>
    <cellStyle name="Normal 4 8 5 2" xfId="3118"/>
    <cellStyle name="Normal 4 8 5 2 2" xfId="5651"/>
    <cellStyle name="Normal 4 8 5 3" xfId="5650"/>
    <cellStyle name="Normal 4 8 6" xfId="1284"/>
    <cellStyle name="Normal 4 8 6 2" xfId="3119"/>
    <cellStyle name="Normal 4 8 6 2 2" xfId="5653"/>
    <cellStyle name="Normal 4 8 6 3" xfId="5652"/>
    <cellStyle name="Normal 4 8 7" xfId="1285"/>
    <cellStyle name="Normal 4 8 7 2" xfId="3120"/>
    <cellStyle name="Normal 4 8 7 2 2" xfId="5655"/>
    <cellStyle name="Normal 4 8 7 3" xfId="5654"/>
    <cellStyle name="Normal 4 8 8" xfId="1286"/>
    <cellStyle name="Normal 4 8 8 2" xfId="3121"/>
    <cellStyle name="Normal 4 8 8 2 2" xfId="5657"/>
    <cellStyle name="Normal 4 8 8 3" xfId="5656"/>
    <cellStyle name="Normal 4 8 9" xfId="1287"/>
    <cellStyle name="Normal 4 8 9 2" xfId="3122"/>
    <cellStyle name="Normal 4 8 9 2 2" xfId="5659"/>
    <cellStyle name="Normal 4 8 9 3" xfId="5658"/>
    <cellStyle name="Normal 4 9" xfId="228"/>
    <cellStyle name="Normal 4 9 10" xfId="1288"/>
    <cellStyle name="Normal 4 9 10 2" xfId="3123"/>
    <cellStyle name="Normal 4 9 10 2 2" xfId="5662"/>
    <cellStyle name="Normal 4 9 10 3" xfId="5661"/>
    <cellStyle name="Normal 4 9 11" xfId="1289"/>
    <cellStyle name="Normal 4 9 11 2" xfId="3124"/>
    <cellStyle name="Normal 4 9 11 2 2" xfId="5664"/>
    <cellStyle name="Normal 4 9 11 3" xfId="5663"/>
    <cellStyle name="Normal 4 9 12" xfId="1290"/>
    <cellStyle name="Normal 4 9 12 2" xfId="3125"/>
    <cellStyle name="Normal 4 9 12 2 2" xfId="5666"/>
    <cellStyle name="Normal 4 9 12 3" xfId="5665"/>
    <cellStyle name="Normal 4 9 13" xfId="1291"/>
    <cellStyle name="Normal 4 9 13 2" xfId="3126"/>
    <cellStyle name="Normal 4 9 13 2 2" xfId="5668"/>
    <cellStyle name="Normal 4 9 13 3" xfId="5667"/>
    <cellStyle name="Normal 4 9 14" xfId="1292"/>
    <cellStyle name="Normal 4 9 14 2" xfId="3127"/>
    <cellStyle name="Normal 4 9 14 2 2" xfId="5670"/>
    <cellStyle name="Normal 4 9 14 3" xfId="5669"/>
    <cellStyle name="Normal 4 9 15" xfId="1293"/>
    <cellStyle name="Normal 4 9 15 2" xfId="3128"/>
    <cellStyle name="Normal 4 9 15 2 2" xfId="5672"/>
    <cellStyle name="Normal 4 9 15 3" xfId="5671"/>
    <cellStyle name="Normal 4 9 16" xfId="1294"/>
    <cellStyle name="Normal 4 9 16 2" xfId="3129"/>
    <cellStyle name="Normal 4 9 16 2 2" xfId="5674"/>
    <cellStyle name="Normal 4 9 16 3" xfId="5673"/>
    <cellStyle name="Normal 4 9 17" xfId="1295"/>
    <cellStyle name="Normal 4 9 17 2" xfId="3130"/>
    <cellStyle name="Normal 4 9 17 2 2" xfId="5676"/>
    <cellStyle name="Normal 4 9 17 3" xfId="5675"/>
    <cellStyle name="Normal 4 9 18" xfId="1296"/>
    <cellStyle name="Normal 4 9 18 2" xfId="3131"/>
    <cellStyle name="Normal 4 9 18 2 2" xfId="5678"/>
    <cellStyle name="Normal 4 9 18 3" xfId="5677"/>
    <cellStyle name="Normal 4 9 19" xfId="1297"/>
    <cellStyle name="Normal 4 9 19 2" xfId="3132"/>
    <cellStyle name="Normal 4 9 19 2 2" xfId="5680"/>
    <cellStyle name="Normal 4 9 19 3" xfId="5679"/>
    <cellStyle name="Normal 4 9 2" xfId="272"/>
    <cellStyle name="Normal 4 9 2 2" xfId="2345"/>
    <cellStyle name="Normal 4 9 2 2 2" xfId="3721"/>
    <cellStyle name="Normal 4 9 2 2 2 2" xfId="5683"/>
    <cellStyle name="Normal 4 9 2 2 3" xfId="5682"/>
    <cellStyle name="Normal 4 9 2 3" xfId="2409"/>
    <cellStyle name="Normal 4 9 2 3 2" xfId="5684"/>
    <cellStyle name="Normal 4 9 2 4" xfId="5681"/>
    <cellStyle name="Normal 4 9 20" xfId="1298"/>
    <cellStyle name="Normal 4 9 20 2" xfId="3133"/>
    <cellStyle name="Normal 4 9 20 2 2" xfId="5686"/>
    <cellStyle name="Normal 4 9 20 3" xfId="5685"/>
    <cellStyle name="Normal 4 9 21" xfId="1299"/>
    <cellStyle name="Normal 4 9 21 2" xfId="3134"/>
    <cellStyle name="Normal 4 9 21 2 2" xfId="5688"/>
    <cellStyle name="Normal 4 9 21 3" xfId="5687"/>
    <cellStyle name="Normal 4 9 22" xfId="1300"/>
    <cellStyle name="Normal 4 9 22 2" xfId="3135"/>
    <cellStyle name="Normal 4 9 22 2 2" xfId="5690"/>
    <cellStyle name="Normal 4 9 22 3" xfId="5689"/>
    <cellStyle name="Normal 4 9 23" xfId="1301"/>
    <cellStyle name="Normal 4 9 23 2" xfId="3136"/>
    <cellStyle name="Normal 4 9 23 2 2" xfId="5692"/>
    <cellStyle name="Normal 4 9 23 3" xfId="5691"/>
    <cellStyle name="Normal 4 9 24" xfId="1302"/>
    <cellStyle name="Normal 4 9 24 2" xfId="3137"/>
    <cellStyle name="Normal 4 9 24 2 2" xfId="5694"/>
    <cellStyle name="Normal 4 9 24 3" xfId="5693"/>
    <cellStyle name="Normal 4 9 25" xfId="1303"/>
    <cellStyle name="Normal 4 9 25 2" xfId="3138"/>
    <cellStyle name="Normal 4 9 25 2 2" xfId="5696"/>
    <cellStyle name="Normal 4 9 25 3" xfId="5695"/>
    <cellStyle name="Normal 4 9 26" xfId="1304"/>
    <cellStyle name="Normal 4 9 26 2" xfId="3139"/>
    <cellStyle name="Normal 4 9 26 2 2" xfId="5698"/>
    <cellStyle name="Normal 4 9 26 3" xfId="5697"/>
    <cellStyle name="Normal 4 9 27" xfId="1305"/>
    <cellStyle name="Normal 4 9 27 2" xfId="3140"/>
    <cellStyle name="Normal 4 9 27 2 2" xfId="5700"/>
    <cellStyle name="Normal 4 9 27 3" xfId="5699"/>
    <cellStyle name="Normal 4 9 28" xfId="1306"/>
    <cellStyle name="Normal 4 9 28 2" xfId="3141"/>
    <cellStyle name="Normal 4 9 28 2 2" xfId="5702"/>
    <cellStyle name="Normal 4 9 28 3" xfId="5701"/>
    <cellStyle name="Normal 4 9 29" xfId="1307"/>
    <cellStyle name="Normal 4 9 29 2" xfId="3142"/>
    <cellStyle name="Normal 4 9 29 2 2" xfId="5704"/>
    <cellStyle name="Normal 4 9 29 3" xfId="5703"/>
    <cellStyle name="Normal 4 9 3" xfId="1308"/>
    <cellStyle name="Normal 4 9 3 2" xfId="3143"/>
    <cellStyle name="Normal 4 9 3 2 2" xfId="5706"/>
    <cellStyle name="Normal 4 9 3 3" xfId="5705"/>
    <cellStyle name="Normal 4 9 30" xfId="1309"/>
    <cellStyle name="Normal 4 9 30 2" xfId="3144"/>
    <cellStyle name="Normal 4 9 30 2 2" xfId="5708"/>
    <cellStyle name="Normal 4 9 30 3" xfId="5707"/>
    <cellStyle name="Normal 4 9 31" xfId="1310"/>
    <cellStyle name="Normal 4 9 31 2" xfId="3145"/>
    <cellStyle name="Normal 4 9 31 2 2" xfId="5710"/>
    <cellStyle name="Normal 4 9 31 3" xfId="5709"/>
    <cellStyle name="Normal 4 9 32" xfId="1311"/>
    <cellStyle name="Normal 4 9 32 2" xfId="3146"/>
    <cellStyle name="Normal 4 9 32 2 2" xfId="5712"/>
    <cellStyle name="Normal 4 9 32 3" xfId="5711"/>
    <cellStyle name="Normal 4 9 33" xfId="1312"/>
    <cellStyle name="Normal 4 9 33 2" xfId="3147"/>
    <cellStyle name="Normal 4 9 33 2 2" xfId="5714"/>
    <cellStyle name="Normal 4 9 33 3" xfId="5713"/>
    <cellStyle name="Normal 4 9 34" xfId="1313"/>
    <cellStyle name="Normal 4 9 34 2" xfId="3148"/>
    <cellStyle name="Normal 4 9 34 2 2" xfId="5716"/>
    <cellStyle name="Normal 4 9 34 3" xfId="5715"/>
    <cellStyle name="Normal 4 9 35" xfId="1314"/>
    <cellStyle name="Normal 4 9 35 2" xfId="3149"/>
    <cellStyle name="Normal 4 9 35 2 2" xfId="5718"/>
    <cellStyle name="Normal 4 9 35 3" xfId="5717"/>
    <cellStyle name="Normal 4 9 36" xfId="1315"/>
    <cellStyle name="Normal 4 9 36 2" xfId="3150"/>
    <cellStyle name="Normal 4 9 36 2 2" xfId="5720"/>
    <cellStyle name="Normal 4 9 36 3" xfId="5719"/>
    <cellStyle name="Normal 4 9 37" xfId="1316"/>
    <cellStyle name="Normal 4 9 37 2" xfId="3151"/>
    <cellStyle name="Normal 4 9 37 2 2" xfId="5722"/>
    <cellStyle name="Normal 4 9 37 3" xfId="5721"/>
    <cellStyle name="Normal 4 9 38" xfId="1317"/>
    <cellStyle name="Normal 4 9 38 2" xfId="3152"/>
    <cellStyle name="Normal 4 9 38 2 2" xfId="5724"/>
    <cellStyle name="Normal 4 9 38 3" xfId="5723"/>
    <cellStyle name="Normal 4 9 39" xfId="1318"/>
    <cellStyle name="Normal 4 9 39 2" xfId="3153"/>
    <cellStyle name="Normal 4 9 39 2 2" xfId="5726"/>
    <cellStyle name="Normal 4 9 39 3" xfId="5725"/>
    <cellStyle name="Normal 4 9 4" xfId="1319"/>
    <cellStyle name="Normal 4 9 4 2" xfId="3154"/>
    <cellStyle name="Normal 4 9 4 2 2" xfId="5728"/>
    <cellStyle name="Normal 4 9 4 3" xfId="5727"/>
    <cellStyle name="Normal 4 9 40" xfId="1320"/>
    <cellStyle name="Normal 4 9 40 2" xfId="3155"/>
    <cellStyle name="Normal 4 9 40 2 2" xfId="5730"/>
    <cellStyle name="Normal 4 9 40 3" xfId="5729"/>
    <cellStyle name="Normal 4 9 41" xfId="1321"/>
    <cellStyle name="Normal 4 9 41 2" xfId="3156"/>
    <cellStyle name="Normal 4 9 41 2 2" xfId="5732"/>
    <cellStyle name="Normal 4 9 41 3" xfId="5731"/>
    <cellStyle name="Normal 4 9 42" xfId="1322"/>
    <cellStyle name="Normal 4 9 42 2" xfId="3157"/>
    <cellStyle name="Normal 4 9 42 2 2" xfId="5734"/>
    <cellStyle name="Normal 4 9 42 3" xfId="5733"/>
    <cellStyle name="Normal 4 9 43" xfId="1323"/>
    <cellStyle name="Normal 4 9 43 2" xfId="3158"/>
    <cellStyle name="Normal 4 9 43 2 2" xfId="5736"/>
    <cellStyle name="Normal 4 9 43 3" xfId="5735"/>
    <cellStyle name="Normal 4 9 44" xfId="2379"/>
    <cellStyle name="Normal 4 9 44 2" xfId="5737"/>
    <cellStyle name="Normal 4 9 45" xfId="5660"/>
    <cellStyle name="Normal 4 9 5" xfId="1324"/>
    <cellStyle name="Normal 4 9 5 2" xfId="3159"/>
    <cellStyle name="Normal 4 9 5 2 2" xfId="5739"/>
    <cellStyle name="Normal 4 9 5 3" xfId="5738"/>
    <cellStyle name="Normal 4 9 6" xfId="1325"/>
    <cellStyle name="Normal 4 9 6 2" xfId="3160"/>
    <cellStyle name="Normal 4 9 6 2 2" xfId="5741"/>
    <cellStyle name="Normal 4 9 6 3" xfId="5740"/>
    <cellStyle name="Normal 4 9 7" xfId="1326"/>
    <cellStyle name="Normal 4 9 7 2" xfId="3161"/>
    <cellStyle name="Normal 4 9 7 2 2" xfId="5743"/>
    <cellStyle name="Normal 4 9 7 3" xfId="5742"/>
    <cellStyle name="Normal 4 9 8" xfId="1327"/>
    <cellStyle name="Normal 4 9 8 2" xfId="3162"/>
    <cellStyle name="Normal 4 9 8 2 2" xfId="5745"/>
    <cellStyle name="Normal 4 9 8 3" xfId="5744"/>
    <cellStyle name="Normal 4 9 9" xfId="1328"/>
    <cellStyle name="Normal 4 9 9 2" xfId="3163"/>
    <cellStyle name="Normal 4 9 9 2 2" xfId="5747"/>
    <cellStyle name="Normal 4 9 9 3" xfId="5746"/>
    <cellStyle name="Normal 5" xfId="47"/>
    <cellStyle name="Normal 5 10" xfId="230"/>
    <cellStyle name="Normal 5 10 10" xfId="1329"/>
    <cellStyle name="Normal 5 10 10 2" xfId="3164"/>
    <cellStyle name="Normal 5 10 10 2 2" xfId="5751"/>
    <cellStyle name="Normal 5 10 10 3" xfId="5750"/>
    <cellStyle name="Normal 5 10 11" xfId="1330"/>
    <cellStyle name="Normal 5 10 11 2" xfId="3165"/>
    <cellStyle name="Normal 5 10 11 2 2" xfId="5753"/>
    <cellStyle name="Normal 5 10 11 3" xfId="5752"/>
    <cellStyle name="Normal 5 10 12" xfId="1331"/>
    <cellStyle name="Normal 5 10 12 2" xfId="3166"/>
    <cellStyle name="Normal 5 10 12 2 2" xfId="5755"/>
    <cellStyle name="Normal 5 10 12 3" xfId="5754"/>
    <cellStyle name="Normal 5 10 13" xfId="1332"/>
    <cellStyle name="Normal 5 10 13 2" xfId="3167"/>
    <cellStyle name="Normal 5 10 13 2 2" xfId="5757"/>
    <cellStyle name="Normal 5 10 13 3" xfId="5756"/>
    <cellStyle name="Normal 5 10 14" xfId="1333"/>
    <cellStyle name="Normal 5 10 14 2" xfId="3168"/>
    <cellStyle name="Normal 5 10 14 2 2" xfId="5759"/>
    <cellStyle name="Normal 5 10 14 3" xfId="5758"/>
    <cellStyle name="Normal 5 10 15" xfId="1334"/>
    <cellStyle name="Normal 5 10 15 2" xfId="3169"/>
    <cellStyle name="Normal 5 10 15 2 2" xfId="5761"/>
    <cellStyle name="Normal 5 10 15 3" xfId="5760"/>
    <cellStyle name="Normal 5 10 16" xfId="1335"/>
    <cellStyle name="Normal 5 10 16 2" xfId="3170"/>
    <cellStyle name="Normal 5 10 16 2 2" xfId="5763"/>
    <cellStyle name="Normal 5 10 16 3" xfId="5762"/>
    <cellStyle name="Normal 5 10 17" xfId="1336"/>
    <cellStyle name="Normal 5 10 17 2" xfId="3171"/>
    <cellStyle name="Normal 5 10 17 2 2" xfId="5765"/>
    <cellStyle name="Normal 5 10 17 3" xfId="5764"/>
    <cellStyle name="Normal 5 10 18" xfId="1337"/>
    <cellStyle name="Normal 5 10 18 2" xfId="3172"/>
    <cellStyle name="Normal 5 10 18 2 2" xfId="5767"/>
    <cellStyle name="Normal 5 10 18 3" xfId="5766"/>
    <cellStyle name="Normal 5 10 19" xfId="1338"/>
    <cellStyle name="Normal 5 10 19 2" xfId="3173"/>
    <cellStyle name="Normal 5 10 19 2 2" xfId="5769"/>
    <cellStyle name="Normal 5 10 19 3" xfId="5768"/>
    <cellStyle name="Normal 5 10 2" xfId="273"/>
    <cellStyle name="Normal 5 10 2 2" xfId="2346"/>
    <cellStyle name="Normal 5 10 2 2 2" xfId="3722"/>
    <cellStyle name="Normal 5 10 2 2 2 2" xfId="5772"/>
    <cellStyle name="Normal 5 10 2 2 3" xfId="5771"/>
    <cellStyle name="Normal 5 10 2 3" xfId="2410"/>
    <cellStyle name="Normal 5 10 2 3 2" xfId="5773"/>
    <cellStyle name="Normal 5 10 2 4" xfId="5770"/>
    <cellStyle name="Normal 5 10 20" xfId="1339"/>
    <cellStyle name="Normal 5 10 20 2" xfId="3174"/>
    <cellStyle name="Normal 5 10 20 2 2" xfId="5775"/>
    <cellStyle name="Normal 5 10 20 3" xfId="5774"/>
    <cellStyle name="Normal 5 10 21" xfId="1340"/>
    <cellStyle name="Normal 5 10 21 2" xfId="3175"/>
    <cellStyle name="Normal 5 10 21 2 2" xfId="5777"/>
    <cellStyle name="Normal 5 10 21 3" xfId="5776"/>
    <cellStyle name="Normal 5 10 22" xfId="1341"/>
    <cellStyle name="Normal 5 10 22 2" xfId="3176"/>
    <cellStyle name="Normal 5 10 22 2 2" xfId="5779"/>
    <cellStyle name="Normal 5 10 22 3" xfId="5778"/>
    <cellStyle name="Normal 5 10 23" xfId="1342"/>
    <cellStyle name="Normal 5 10 23 2" xfId="3177"/>
    <cellStyle name="Normal 5 10 23 2 2" xfId="5781"/>
    <cellStyle name="Normal 5 10 23 3" xfId="5780"/>
    <cellStyle name="Normal 5 10 24" xfId="1343"/>
    <cellStyle name="Normal 5 10 24 2" xfId="3178"/>
    <cellStyle name="Normal 5 10 24 2 2" xfId="5783"/>
    <cellStyle name="Normal 5 10 24 3" xfId="5782"/>
    <cellStyle name="Normal 5 10 25" xfId="1344"/>
    <cellStyle name="Normal 5 10 25 2" xfId="3179"/>
    <cellStyle name="Normal 5 10 25 2 2" xfId="5785"/>
    <cellStyle name="Normal 5 10 25 3" xfId="5784"/>
    <cellStyle name="Normal 5 10 26" xfId="1345"/>
    <cellStyle name="Normal 5 10 26 2" xfId="3180"/>
    <cellStyle name="Normal 5 10 26 2 2" xfId="5787"/>
    <cellStyle name="Normal 5 10 26 3" xfId="5786"/>
    <cellStyle name="Normal 5 10 27" xfId="1346"/>
    <cellStyle name="Normal 5 10 27 2" xfId="3181"/>
    <cellStyle name="Normal 5 10 27 2 2" xfId="5789"/>
    <cellStyle name="Normal 5 10 27 3" xfId="5788"/>
    <cellStyle name="Normal 5 10 28" xfId="1347"/>
    <cellStyle name="Normal 5 10 28 2" xfId="3182"/>
    <cellStyle name="Normal 5 10 28 2 2" xfId="5791"/>
    <cellStyle name="Normal 5 10 28 3" xfId="5790"/>
    <cellStyle name="Normal 5 10 29" xfId="1348"/>
    <cellStyle name="Normal 5 10 29 2" xfId="3183"/>
    <cellStyle name="Normal 5 10 29 2 2" xfId="5793"/>
    <cellStyle name="Normal 5 10 29 3" xfId="5792"/>
    <cellStyle name="Normal 5 10 3" xfId="1349"/>
    <cellStyle name="Normal 5 10 3 2" xfId="3184"/>
    <cellStyle name="Normal 5 10 3 2 2" xfId="5795"/>
    <cellStyle name="Normal 5 10 3 3" xfId="5794"/>
    <cellStyle name="Normal 5 10 30" xfId="1350"/>
    <cellStyle name="Normal 5 10 30 2" xfId="3185"/>
    <cellStyle name="Normal 5 10 30 2 2" xfId="5797"/>
    <cellStyle name="Normal 5 10 30 3" xfId="5796"/>
    <cellStyle name="Normal 5 10 31" xfId="1351"/>
    <cellStyle name="Normal 5 10 31 2" xfId="3186"/>
    <cellStyle name="Normal 5 10 31 2 2" xfId="5799"/>
    <cellStyle name="Normal 5 10 31 3" xfId="5798"/>
    <cellStyle name="Normal 5 10 32" xfId="1352"/>
    <cellStyle name="Normal 5 10 32 2" xfId="3187"/>
    <cellStyle name="Normal 5 10 32 2 2" xfId="5801"/>
    <cellStyle name="Normal 5 10 32 3" xfId="5800"/>
    <cellStyle name="Normal 5 10 33" xfId="1353"/>
    <cellStyle name="Normal 5 10 33 2" xfId="3188"/>
    <cellStyle name="Normal 5 10 33 2 2" xfId="5803"/>
    <cellStyle name="Normal 5 10 33 3" xfId="5802"/>
    <cellStyle name="Normal 5 10 34" xfId="1354"/>
    <cellStyle name="Normal 5 10 34 2" xfId="3189"/>
    <cellStyle name="Normal 5 10 34 2 2" xfId="5805"/>
    <cellStyle name="Normal 5 10 34 3" xfId="5804"/>
    <cellStyle name="Normal 5 10 35" xfId="1355"/>
    <cellStyle name="Normal 5 10 35 2" xfId="3190"/>
    <cellStyle name="Normal 5 10 35 2 2" xfId="5807"/>
    <cellStyle name="Normal 5 10 35 3" xfId="5806"/>
    <cellStyle name="Normal 5 10 36" xfId="1356"/>
    <cellStyle name="Normal 5 10 36 2" xfId="3191"/>
    <cellStyle name="Normal 5 10 36 2 2" xfId="5809"/>
    <cellStyle name="Normal 5 10 36 3" xfId="5808"/>
    <cellStyle name="Normal 5 10 37" xfId="1357"/>
    <cellStyle name="Normal 5 10 37 2" xfId="3192"/>
    <cellStyle name="Normal 5 10 37 2 2" xfId="5811"/>
    <cellStyle name="Normal 5 10 37 3" xfId="5810"/>
    <cellStyle name="Normal 5 10 38" xfId="1358"/>
    <cellStyle name="Normal 5 10 38 2" xfId="3193"/>
    <cellStyle name="Normal 5 10 38 2 2" xfId="5813"/>
    <cellStyle name="Normal 5 10 38 3" xfId="5812"/>
    <cellStyle name="Normal 5 10 39" xfId="1359"/>
    <cellStyle name="Normal 5 10 39 2" xfId="3194"/>
    <cellStyle name="Normal 5 10 39 2 2" xfId="5815"/>
    <cellStyle name="Normal 5 10 39 3" xfId="5814"/>
    <cellStyle name="Normal 5 10 4" xfId="1360"/>
    <cellStyle name="Normal 5 10 4 2" xfId="3195"/>
    <cellStyle name="Normal 5 10 4 2 2" xfId="5817"/>
    <cellStyle name="Normal 5 10 4 3" xfId="5816"/>
    <cellStyle name="Normal 5 10 40" xfId="1361"/>
    <cellStyle name="Normal 5 10 40 2" xfId="3196"/>
    <cellStyle name="Normal 5 10 40 2 2" xfId="5819"/>
    <cellStyle name="Normal 5 10 40 3" xfId="5818"/>
    <cellStyle name="Normal 5 10 41" xfId="1362"/>
    <cellStyle name="Normal 5 10 41 2" xfId="3197"/>
    <cellStyle name="Normal 5 10 41 2 2" xfId="5821"/>
    <cellStyle name="Normal 5 10 41 3" xfId="5820"/>
    <cellStyle name="Normal 5 10 42" xfId="1363"/>
    <cellStyle name="Normal 5 10 42 2" xfId="3198"/>
    <cellStyle name="Normal 5 10 42 2 2" xfId="5823"/>
    <cellStyle name="Normal 5 10 42 3" xfId="5822"/>
    <cellStyle name="Normal 5 10 43" xfId="1364"/>
    <cellStyle name="Normal 5 10 43 2" xfId="3199"/>
    <cellStyle name="Normal 5 10 43 2 2" xfId="5825"/>
    <cellStyle name="Normal 5 10 43 3" xfId="5824"/>
    <cellStyle name="Normal 5 10 44" xfId="2381"/>
    <cellStyle name="Normal 5 10 44 2" xfId="5826"/>
    <cellStyle name="Normal 5 10 45" xfId="5749"/>
    <cellStyle name="Normal 5 10 5" xfId="1365"/>
    <cellStyle name="Normal 5 10 5 2" xfId="3200"/>
    <cellStyle name="Normal 5 10 5 2 2" xfId="5828"/>
    <cellStyle name="Normal 5 10 5 3" xfId="5827"/>
    <cellStyle name="Normal 5 10 6" xfId="1366"/>
    <cellStyle name="Normal 5 10 6 2" xfId="3201"/>
    <cellStyle name="Normal 5 10 6 2 2" xfId="5830"/>
    <cellStyle name="Normal 5 10 6 3" xfId="5829"/>
    <cellStyle name="Normal 5 10 7" xfId="1367"/>
    <cellStyle name="Normal 5 10 7 2" xfId="3202"/>
    <cellStyle name="Normal 5 10 7 2 2" xfId="5832"/>
    <cellStyle name="Normal 5 10 7 3" xfId="5831"/>
    <cellStyle name="Normal 5 10 8" xfId="1368"/>
    <cellStyle name="Normal 5 10 8 2" xfId="3203"/>
    <cellStyle name="Normal 5 10 8 2 2" xfId="5834"/>
    <cellStyle name="Normal 5 10 8 3" xfId="5833"/>
    <cellStyle name="Normal 5 10 9" xfId="1369"/>
    <cellStyle name="Normal 5 10 9 2" xfId="3204"/>
    <cellStyle name="Normal 5 10 9 2 2" xfId="5836"/>
    <cellStyle name="Normal 5 10 9 3" xfId="5835"/>
    <cellStyle name="Normal 5 11" xfId="231"/>
    <cellStyle name="Normal 5 11 10" xfId="1370"/>
    <cellStyle name="Normal 5 11 10 2" xfId="3205"/>
    <cellStyle name="Normal 5 11 10 2 2" xfId="5839"/>
    <cellStyle name="Normal 5 11 10 3" xfId="5838"/>
    <cellStyle name="Normal 5 11 11" xfId="1371"/>
    <cellStyle name="Normal 5 11 11 2" xfId="3206"/>
    <cellStyle name="Normal 5 11 11 2 2" xfId="5841"/>
    <cellStyle name="Normal 5 11 11 3" xfId="5840"/>
    <cellStyle name="Normal 5 11 12" xfId="1372"/>
    <cellStyle name="Normal 5 11 12 2" xfId="3207"/>
    <cellStyle name="Normal 5 11 12 2 2" xfId="5843"/>
    <cellStyle name="Normal 5 11 12 3" xfId="5842"/>
    <cellStyle name="Normal 5 11 13" xfId="1373"/>
    <cellStyle name="Normal 5 11 13 2" xfId="3208"/>
    <cellStyle name="Normal 5 11 13 2 2" xfId="5845"/>
    <cellStyle name="Normal 5 11 13 3" xfId="5844"/>
    <cellStyle name="Normal 5 11 14" xfId="1374"/>
    <cellStyle name="Normal 5 11 14 2" xfId="3209"/>
    <cellStyle name="Normal 5 11 14 2 2" xfId="5847"/>
    <cellStyle name="Normal 5 11 14 3" xfId="5846"/>
    <cellStyle name="Normal 5 11 15" xfId="1375"/>
    <cellStyle name="Normal 5 11 15 2" xfId="3210"/>
    <cellStyle name="Normal 5 11 15 2 2" xfId="5849"/>
    <cellStyle name="Normal 5 11 15 3" xfId="5848"/>
    <cellStyle name="Normal 5 11 16" xfId="1376"/>
    <cellStyle name="Normal 5 11 16 2" xfId="3211"/>
    <cellStyle name="Normal 5 11 16 2 2" xfId="5851"/>
    <cellStyle name="Normal 5 11 16 3" xfId="5850"/>
    <cellStyle name="Normal 5 11 17" xfId="1377"/>
    <cellStyle name="Normal 5 11 17 2" xfId="3212"/>
    <cellStyle name="Normal 5 11 17 2 2" xfId="5853"/>
    <cellStyle name="Normal 5 11 17 3" xfId="5852"/>
    <cellStyle name="Normal 5 11 18" xfId="1378"/>
    <cellStyle name="Normal 5 11 18 2" xfId="3213"/>
    <cellStyle name="Normal 5 11 18 2 2" xfId="5855"/>
    <cellStyle name="Normal 5 11 18 3" xfId="5854"/>
    <cellStyle name="Normal 5 11 19" xfId="1379"/>
    <cellStyle name="Normal 5 11 19 2" xfId="3214"/>
    <cellStyle name="Normal 5 11 19 2 2" xfId="5857"/>
    <cellStyle name="Normal 5 11 19 3" xfId="5856"/>
    <cellStyle name="Normal 5 11 2" xfId="274"/>
    <cellStyle name="Normal 5 11 2 2" xfId="2347"/>
    <cellStyle name="Normal 5 11 2 2 2" xfId="3723"/>
    <cellStyle name="Normal 5 11 2 2 2 2" xfId="5860"/>
    <cellStyle name="Normal 5 11 2 2 3" xfId="5859"/>
    <cellStyle name="Normal 5 11 2 3" xfId="2411"/>
    <cellStyle name="Normal 5 11 2 3 2" xfId="5861"/>
    <cellStyle name="Normal 5 11 2 4" xfId="5858"/>
    <cellStyle name="Normal 5 11 20" xfId="1380"/>
    <cellStyle name="Normal 5 11 20 2" xfId="3215"/>
    <cellStyle name="Normal 5 11 20 2 2" xfId="5863"/>
    <cellStyle name="Normal 5 11 20 3" xfId="5862"/>
    <cellStyle name="Normal 5 11 21" xfId="1381"/>
    <cellStyle name="Normal 5 11 21 2" xfId="3216"/>
    <cellStyle name="Normal 5 11 21 2 2" xfId="5865"/>
    <cellStyle name="Normal 5 11 21 3" xfId="5864"/>
    <cellStyle name="Normal 5 11 22" xfId="1382"/>
    <cellStyle name="Normal 5 11 22 2" xfId="3217"/>
    <cellStyle name="Normal 5 11 22 2 2" xfId="5867"/>
    <cellStyle name="Normal 5 11 22 3" xfId="5866"/>
    <cellStyle name="Normal 5 11 23" xfId="1383"/>
    <cellStyle name="Normal 5 11 23 2" xfId="3218"/>
    <cellStyle name="Normal 5 11 23 2 2" xfId="5869"/>
    <cellStyle name="Normal 5 11 23 3" xfId="5868"/>
    <cellStyle name="Normal 5 11 24" xfId="1384"/>
    <cellStyle name="Normal 5 11 24 2" xfId="3219"/>
    <cellStyle name="Normal 5 11 24 2 2" xfId="5871"/>
    <cellStyle name="Normal 5 11 24 3" xfId="5870"/>
    <cellStyle name="Normal 5 11 25" xfId="1385"/>
    <cellStyle name="Normal 5 11 25 2" xfId="3220"/>
    <cellStyle name="Normal 5 11 25 2 2" xfId="5873"/>
    <cellStyle name="Normal 5 11 25 3" xfId="5872"/>
    <cellStyle name="Normal 5 11 26" xfId="1386"/>
    <cellStyle name="Normal 5 11 26 2" xfId="3221"/>
    <cellStyle name="Normal 5 11 26 2 2" xfId="5875"/>
    <cellStyle name="Normal 5 11 26 3" xfId="5874"/>
    <cellStyle name="Normal 5 11 27" xfId="1387"/>
    <cellStyle name="Normal 5 11 27 2" xfId="3222"/>
    <cellStyle name="Normal 5 11 27 2 2" xfId="5877"/>
    <cellStyle name="Normal 5 11 27 3" xfId="5876"/>
    <cellStyle name="Normal 5 11 28" xfId="1388"/>
    <cellStyle name="Normal 5 11 28 2" xfId="3223"/>
    <cellStyle name="Normal 5 11 28 2 2" xfId="5879"/>
    <cellStyle name="Normal 5 11 28 3" xfId="5878"/>
    <cellStyle name="Normal 5 11 29" xfId="1389"/>
    <cellStyle name="Normal 5 11 29 2" xfId="3224"/>
    <cellStyle name="Normal 5 11 29 2 2" xfId="5881"/>
    <cellStyle name="Normal 5 11 29 3" xfId="5880"/>
    <cellStyle name="Normal 5 11 3" xfId="1390"/>
    <cellStyle name="Normal 5 11 3 2" xfId="3225"/>
    <cellStyle name="Normal 5 11 3 2 2" xfId="5883"/>
    <cellStyle name="Normal 5 11 3 3" xfId="5882"/>
    <cellStyle name="Normal 5 11 30" xfId="1391"/>
    <cellStyle name="Normal 5 11 30 2" xfId="3226"/>
    <cellStyle name="Normal 5 11 30 2 2" xfId="5885"/>
    <cellStyle name="Normal 5 11 30 3" xfId="5884"/>
    <cellStyle name="Normal 5 11 31" xfId="1392"/>
    <cellStyle name="Normal 5 11 31 2" xfId="3227"/>
    <cellStyle name="Normal 5 11 31 2 2" xfId="5887"/>
    <cellStyle name="Normal 5 11 31 3" xfId="5886"/>
    <cellStyle name="Normal 5 11 32" xfId="1393"/>
    <cellStyle name="Normal 5 11 32 2" xfId="3228"/>
    <cellStyle name="Normal 5 11 32 2 2" xfId="5889"/>
    <cellStyle name="Normal 5 11 32 3" xfId="5888"/>
    <cellStyle name="Normal 5 11 33" xfId="1394"/>
    <cellStyle name="Normal 5 11 33 2" xfId="3229"/>
    <cellStyle name="Normal 5 11 33 2 2" xfId="5891"/>
    <cellStyle name="Normal 5 11 33 3" xfId="5890"/>
    <cellStyle name="Normal 5 11 34" xfId="1395"/>
    <cellStyle name="Normal 5 11 34 2" xfId="3230"/>
    <cellStyle name="Normal 5 11 34 2 2" xfId="5893"/>
    <cellStyle name="Normal 5 11 34 3" xfId="5892"/>
    <cellStyle name="Normal 5 11 35" xfId="1396"/>
    <cellStyle name="Normal 5 11 35 2" xfId="3231"/>
    <cellStyle name="Normal 5 11 35 2 2" xfId="5895"/>
    <cellStyle name="Normal 5 11 35 3" xfId="5894"/>
    <cellStyle name="Normal 5 11 36" xfId="1397"/>
    <cellStyle name="Normal 5 11 36 2" xfId="3232"/>
    <cellStyle name="Normal 5 11 36 2 2" xfId="5897"/>
    <cellStyle name="Normal 5 11 36 3" xfId="5896"/>
    <cellStyle name="Normal 5 11 37" xfId="1398"/>
    <cellStyle name="Normal 5 11 37 2" xfId="3233"/>
    <cellStyle name="Normal 5 11 37 2 2" xfId="5899"/>
    <cellStyle name="Normal 5 11 37 3" xfId="5898"/>
    <cellStyle name="Normal 5 11 38" xfId="1399"/>
    <cellStyle name="Normal 5 11 38 2" xfId="3234"/>
    <cellStyle name="Normal 5 11 38 2 2" xfId="5901"/>
    <cellStyle name="Normal 5 11 38 3" xfId="5900"/>
    <cellStyle name="Normal 5 11 39" xfId="1400"/>
    <cellStyle name="Normal 5 11 39 2" xfId="3235"/>
    <cellStyle name="Normal 5 11 39 2 2" xfId="5903"/>
    <cellStyle name="Normal 5 11 39 3" xfId="5902"/>
    <cellStyle name="Normal 5 11 4" xfId="1401"/>
    <cellStyle name="Normal 5 11 4 2" xfId="3236"/>
    <cellStyle name="Normal 5 11 4 2 2" xfId="5905"/>
    <cellStyle name="Normal 5 11 4 3" xfId="5904"/>
    <cellStyle name="Normal 5 11 40" xfId="1402"/>
    <cellStyle name="Normal 5 11 40 2" xfId="3237"/>
    <cellStyle name="Normal 5 11 40 2 2" xfId="5907"/>
    <cellStyle name="Normal 5 11 40 3" xfId="5906"/>
    <cellStyle name="Normal 5 11 41" xfId="1403"/>
    <cellStyle name="Normal 5 11 41 2" xfId="3238"/>
    <cellStyle name="Normal 5 11 41 2 2" xfId="5909"/>
    <cellStyle name="Normal 5 11 41 3" xfId="5908"/>
    <cellStyle name="Normal 5 11 42" xfId="1404"/>
    <cellStyle name="Normal 5 11 42 2" xfId="3239"/>
    <cellStyle name="Normal 5 11 42 2 2" xfId="5911"/>
    <cellStyle name="Normal 5 11 42 3" xfId="5910"/>
    <cellStyle name="Normal 5 11 43" xfId="1405"/>
    <cellStyle name="Normal 5 11 43 2" xfId="3240"/>
    <cellStyle name="Normal 5 11 43 2 2" xfId="5913"/>
    <cellStyle name="Normal 5 11 43 3" xfId="5912"/>
    <cellStyle name="Normal 5 11 44" xfId="2382"/>
    <cellStyle name="Normal 5 11 44 2" xfId="5914"/>
    <cellStyle name="Normal 5 11 45" xfId="5837"/>
    <cellStyle name="Normal 5 11 5" xfId="1406"/>
    <cellStyle name="Normal 5 11 5 2" xfId="3241"/>
    <cellStyle name="Normal 5 11 5 2 2" xfId="5916"/>
    <cellStyle name="Normal 5 11 5 3" xfId="5915"/>
    <cellStyle name="Normal 5 11 6" xfId="1407"/>
    <cellStyle name="Normal 5 11 6 2" xfId="3242"/>
    <cellStyle name="Normal 5 11 6 2 2" xfId="5918"/>
    <cellStyle name="Normal 5 11 6 3" xfId="5917"/>
    <cellStyle name="Normal 5 11 7" xfId="1408"/>
    <cellStyle name="Normal 5 11 7 2" xfId="3243"/>
    <cellStyle name="Normal 5 11 7 2 2" xfId="5920"/>
    <cellStyle name="Normal 5 11 7 3" xfId="5919"/>
    <cellStyle name="Normal 5 11 8" xfId="1409"/>
    <cellStyle name="Normal 5 11 8 2" xfId="3244"/>
    <cellStyle name="Normal 5 11 8 2 2" xfId="5922"/>
    <cellStyle name="Normal 5 11 8 3" xfId="5921"/>
    <cellStyle name="Normal 5 11 9" xfId="1410"/>
    <cellStyle name="Normal 5 11 9 2" xfId="3245"/>
    <cellStyle name="Normal 5 11 9 2 2" xfId="5924"/>
    <cellStyle name="Normal 5 11 9 3" xfId="5923"/>
    <cellStyle name="Normal 5 12" xfId="232"/>
    <cellStyle name="Normal 5 12 10" xfId="1411"/>
    <cellStyle name="Normal 5 12 10 2" xfId="3246"/>
    <cellStyle name="Normal 5 12 10 2 2" xfId="5927"/>
    <cellStyle name="Normal 5 12 10 3" xfId="5926"/>
    <cellStyle name="Normal 5 12 11" xfId="1412"/>
    <cellStyle name="Normal 5 12 11 2" xfId="3247"/>
    <cellStyle name="Normal 5 12 11 2 2" xfId="5929"/>
    <cellStyle name="Normal 5 12 11 3" xfId="5928"/>
    <cellStyle name="Normal 5 12 12" xfId="1413"/>
    <cellStyle name="Normal 5 12 12 2" xfId="3248"/>
    <cellStyle name="Normal 5 12 12 2 2" xfId="5931"/>
    <cellStyle name="Normal 5 12 12 3" xfId="5930"/>
    <cellStyle name="Normal 5 12 13" xfId="1414"/>
    <cellStyle name="Normal 5 12 13 2" xfId="3249"/>
    <cellStyle name="Normal 5 12 13 2 2" xfId="5933"/>
    <cellStyle name="Normal 5 12 13 3" xfId="5932"/>
    <cellStyle name="Normal 5 12 14" xfId="1415"/>
    <cellStyle name="Normal 5 12 14 2" xfId="3250"/>
    <cellStyle name="Normal 5 12 14 2 2" xfId="5935"/>
    <cellStyle name="Normal 5 12 14 3" xfId="5934"/>
    <cellStyle name="Normal 5 12 15" xfId="1416"/>
    <cellStyle name="Normal 5 12 15 2" xfId="3251"/>
    <cellStyle name="Normal 5 12 15 2 2" xfId="5937"/>
    <cellStyle name="Normal 5 12 15 3" xfId="5936"/>
    <cellStyle name="Normal 5 12 16" xfId="1417"/>
    <cellStyle name="Normal 5 12 16 2" xfId="3252"/>
    <cellStyle name="Normal 5 12 16 2 2" xfId="5939"/>
    <cellStyle name="Normal 5 12 16 3" xfId="5938"/>
    <cellStyle name="Normal 5 12 17" xfId="1418"/>
    <cellStyle name="Normal 5 12 17 2" xfId="3253"/>
    <cellStyle name="Normal 5 12 17 2 2" xfId="5941"/>
    <cellStyle name="Normal 5 12 17 3" xfId="5940"/>
    <cellStyle name="Normal 5 12 18" xfId="1419"/>
    <cellStyle name="Normal 5 12 18 2" xfId="3254"/>
    <cellStyle name="Normal 5 12 18 2 2" xfId="5943"/>
    <cellStyle name="Normal 5 12 18 3" xfId="5942"/>
    <cellStyle name="Normal 5 12 19" xfId="1420"/>
    <cellStyle name="Normal 5 12 19 2" xfId="3255"/>
    <cellStyle name="Normal 5 12 19 2 2" xfId="5945"/>
    <cellStyle name="Normal 5 12 19 3" xfId="5944"/>
    <cellStyle name="Normal 5 12 2" xfId="275"/>
    <cellStyle name="Normal 5 12 2 2" xfId="2348"/>
    <cellStyle name="Normal 5 12 2 2 2" xfId="3724"/>
    <cellStyle name="Normal 5 12 2 2 2 2" xfId="5948"/>
    <cellStyle name="Normal 5 12 2 2 3" xfId="5947"/>
    <cellStyle name="Normal 5 12 2 3" xfId="2412"/>
    <cellStyle name="Normal 5 12 2 3 2" xfId="5949"/>
    <cellStyle name="Normal 5 12 2 4" xfId="5946"/>
    <cellStyle name="Normal 5 12 20" xfId="1421"/>
    <cellStyle name="Normal 5 12 20 2" xfId="3256"/>
    <cellStyle name="Normal 5 12 20 2 2" xfId="5951"/>
    <cellStyle name="Normal 5 12 20 3" xfId="5950"/>
    <cellStyle name="Normal 5 12 21" xfId="1422"/>
    <cellStyle name="Normal 5 12 21 2" xfId="3257"/>
    <cellStyle name="Normal 5 12 21 2 2" xfId="5953"/>
    <cellStyle name="Normal 5 12 21 3" xfId="5952"/>
    <cellStyle name="Normal 5 12 22" xfId="1423"/>
    <cellStyle name="Normal 5 12 22 2" xfId="3258"/>
    <cellStyle name="Normal 5 12 22 2 2" xfId="5955"/>
    <cellStyle name="Normal 5 12 22 3" xfId="5954"/>
    <cellStyle name="Normal 5 12 23" xfId="1424"/>
    <cellStyle name="Normal 5 12 23 2" xfId="3259"/>
    <cellStyle name="Normal 5 12 23 2 2" xfId="5957"/>
    <cellStyle name="Normal 5 12 23 3" xfId="5956"/>
    <cellStyle name="Normal 5 12 24" xfId="1425"/>
    <cellStyle name="Normal 5 12 24 2" xfId="3260"/>
    <cellStyle name="Normal 5 12 24 2 2" xfId="5959"/>
    <cellStyle name="Normal 5 12 24 3" xfId="5958"/>
    <cellStyle name="Normal 5 12 25" xfId="1426"/>
    <cellStyle name="Normal 5 12 25 2" xfId="3261"/>
    <cellStyle name="Normal 5 12 25 2 2" xfId="5961"/>
    <cellStyle name="Normal 5 12 25 3" xfId="5960"/>
    <cellStyle name="Normal 5 12 26" xfId="1427"/>
    <cellStyle name="Normal 5 12 26 2" xfId="3262"/>
    <cellStyle name="Normal 5 12 26 2 2" xfId="5963"/>
    <cellStyle name="Normal 5 12 26 3" xfId="5962"/>
    <cellStyle name="Normal 5 12 27" xfId="1428"/>
    <cellStyle name="Normal 5 12 27 2" xfId="3263"/>
    <cellStyle name="Normal 5 12 27 2 2" xfId="5965"/>
    <cellStyle name="Normal 5 12 27 3" xfId="5964"/>
    <cellStyle name="Normal 5 12 28" xfId="1429"/>
    <cellStyle name="Normal 5 12 28 2" xfId="3264"/>
    <cellStyle name="Normal 5 12 28 2 2" xfId="5967"/>
    <cellStyle name="Normal 5 12 28 3" xfId="5966"/>
    <cellStyle name="Normal 5 12 29" xfId="1430"/>
    <cellStyle name="Normal 5 12 29 2" xfId="3265"/>
    <cellStyle name="Normal 5 12 29 2 2" xfId="5969"/>
    <cellStyle name="Normal 5 12 29 3" xfId="5968"/>
    <cellStyle name="Normal 5 12 3" xfId="1431"/>
    <cellStyle name="Normal 5 12 3 2" xfId="3266"/>
    <cellStyle name="Normal 5 12 3 2 2" xfId="5971"/>
    <cellStyle name="Normal 5 12 3 3" xfId="5970"/>
    <cellStyle name="Normal 5 12 30" xfId="1432"/>
    <cellStyle name="Normal 5 12 30 2" xfId="3267"/>
    <cellStyle name="Normal 5 12 30 2 2" xfId="5973"/>
    <cellStyle name="Normal 5 12 30 3" xfId="5972"/>
    <cellStyle name="Normal 5 12 31" xfId="1433"/>
    <cellStyle name="Normal 5 12 31 2" xfId="3268"/>
    <cellStyle name="Normal 5 12 31 2 2" xfId="5975"/>
    <cellStyle name="Normal 5 12 31 3" xfId="5974"/>
    <cellStyle name="Normal 5 12 32" xfId="1434"/>
    <cellStyle name="Normal 5 12 32 2" xfId="3269"/>
    <cellStyle name="Normal 5 12 32 2 2" xfId="5977"/>
    <cellStyle name="Normal 5 12 32 3" xfId="5976"/>
    <cellStyle name="Normal 5 12 33" xfId="1435"/>
    <cellStyle name="Normal 5 12 33 2" xfId="3270"/>
    <cellStyle name="Normal 5 12 33 2 2" xfId="5979"/>
    <cellStyle name="Normal 5 12 33 3" xfId="5978"/>
    <cellStyle name="Normal 5 12 34" xfId="1436"/>
    <cellStyle name="Normal 5 12 34 2" xfId="3271"/>
    <cellStyle name="Normal 5 12 34 2 2" xfId="5981"/>
    <cellStyle name="Normal 5 12 34 3" xfId="5980"/>
    <cellStyle name="Normal 5 12 35" xfId="1437"/>
    <cellStyle name="Normal 5 12 35 2" xfId="3272"/>
    <cellStyle name="Normal 5 12 35 2 2" xfId="5983"/>
    <cellStyle name="Normal 5 12 35 3" xfId="5982"/>
    <cellStyle name="Normal 5 12 36" xfId="1438"/>
    <cellStyle name="Normal 5 12 36 2" xfId="3273"/>
    <cellStyle name="Normal 5 12 36 2 2" xfId="5985"/>
    <cellStyle name="Normal 5 12 36 3" xfId="5984"/>
    <cellStyle name="Normal 5 12 37" xfId="1439"/>
    <cellStyle name="Normal 5 12 37 2" xfId="3274"/>
    <cellStyle name="Normal 5 12 37 2 2" xfId="5987"/>
    <cellStyle name="Normal 5 12 37 3" xfId="5986"/>
    <cellStyle name="Normal 5 12 38" xfId="1440"/>
    <cellStyle name="Normal 5 12 38 2" xfId="3275"/>
    <cellStyle name="Normal 5 12 38 2 2" xfId="5989"/>
    <cellStyle name="Normal 5 12 38 3" xfId="5988"/>
    <cellStyle name="Normal 5 12 39" xfId="1441"/>
    <cellStyle name="Normal 5 12 39 2" xfId="3276"/>
    <cellStyle name="Normal 5 12 39 2 2" xfId="5991"/>
    <cellStyle name="Normal 5 12 39 3" xfId="5990"/>
    <cellStyle name="Normal 5 12 4" xfId="1442"/>
    <cellStyle name="Normal 5 12 4 2" xfId="3277"/>
    <cellStyle name="Normal 5 12 4 2 2" xfId="5993"/>
    <cellStyle name="Normal 5 12 4 3" xfId="5992"/>
    <cellStyle name="Normal 5 12 40" xfId="1443"/>
    <cellStyle name="Normal 5 12 40 2" xfId="3278"/>
    <cellStyle name="Normal 5 12 40 2 2" xfId="5995"/>
    <cellStyle name="Normal 5 12 40 3" xfId="5994"/>
    <cellStyle name="Normal 5 12 41" xfId="1444"/>
    <cellStyle name="Normal 5 12 41 2" xfId="3279"/>
    <cellStyle name="Normal 5 12 41 2 2" xfId="5997"/>
    <cellStyle name="Normal 5 12 41 3" xfId="5996"/>
    <cellStyle name="Normal 5 12 42" xfId="1445"/>
    <cellStyle name="Normal 5 12 42 2" xfId="3280"/>
    <cellStyle name="Normal 5 12 42 2 2" xfId="5999"/>
    <cellStyle name="Normal 5 12 42 3" xfId="5998"/>
    <cellStyle name="Normal 5 12 43" xfId="1446"/>
    <cellStyle name="Normal 5 12 43 2" xfId="3281"/>
    <cellStyle name="Normal 5 12 43 2 2" xfId="6001"/>
    <cellStyle name="Normal 5 12 43 3" xfId="6000"/>
    <cellStyle name="Normal 5 12 44" xfId="2383"/>
    <cellStyle name="Normal 5 12 44 2" xfId="6002"/>
    <cellStyle name="Normal 5 12 45" xfId="5925"/>
    <cellStyle name="Normal 5 12 5" xfId="1447"/>
    <cellStyle name="Normal 5 12 5 2" xfId="3282"/>
    <cellStyle name="Normal 5 12 5 2 2" xfId="6004"/>
    <cellStyle name="Normal 5 12 5 3" xfId="6003"/>
    <cellStyle name="Normal 5 12 6" xfId="1448"/>
    <cellStyle name="Normal 5 12 6 2" xfId="3283"/>
    <cellStyle name="Normal 5 12 6 2 2" xfId="6006"/>
    <cellStyle name="Normal 5 12 6 3" xfId="6005"/>
    <cellStyle name="Normal 5 12 7" xfId="1449"/>
    <cellStyle name="Normal 5 12 7 2" xfId="3284"/>
    <cellStyle name="Normal 5 12 7 2 2" xfId="6008"/>
    <cellStyle name="Normal 5 12 7 3" xfId="6007"/>
    <cellStyle name="Normal 5 12 8" xfId="1450"/>
    <cellStyle name="Normal 5 12 8 2" xfId="3285"/>
    <cellStyle name="Normal 5 12 8 2 2" xfId="6010"/>
    <cellStyle name="Normal 5 12 8 3" xfId="6009"/>
    <cellStyle name="Normal 5 12 9" xfId="1451"/>
    <cellStyle name="Normal 5 12 9 2" xfId="3286"/>
    <cellStyle name="Normal 5 12 9 2 2" xfId="6012"/>
    <cellStyle name="Normal 5 12 9 3" xfId="6011"/>
    <cellStyle name="Normal 5 13" xfId="233"/>
    <cellStyle name="Normal 5 13 10" xfId="1452"/>
    <cellStyle name="Normal 5 13 10 2" xfId="3287"/>
    <cellStyle name="Normal 5 13 10 2 2" xfId="6015"/>
    <cellStyle name="Normal 5 13 10 3" xfId="6014"/>
    <cellStyle name="Normal 5 13 11" xfId="1453"/>
    <cellStyle name="Normal 5 13 11 2" xfId="3288"/>
    <cellStyle name="Normal 5 13 11 2 2" xfId="6017"/>
    <cellStyle name="Normal 5 13 11 3" xfId="6016"/>
    <cellStyle name="Normal 5 13 12" xfId="1454"/>
    <cellStyle name="Normal 5 13 12 2" xfId="3289"/>
    <cellStyle name="Normal 5 13 12 2 2" xfId="6019"/>
    <cellStyle name="Normal 5 13 12 3" xfId="6018"/>
    <cellStyle name="Normal 5 13 13" xfId="1455"/>
    <cellStyle name="Normal 5 13 13 2" xfId="3290"/>
    <cellStyle name="Normal 5 13 13 2 2" xfId="6021"/>
    <cellStyle name="Normal 5 13 13 3" xfId="6020"/>
    <cellStyle name="Normal 5 13 14" xfId="1456"/>
    <cellStyle name="Normal 5 13 14 2" xfId="3291"/>
    <cellStyle name="Normal 5 13 14 2 2" xfId="6023"/>
    <cellStyle name="Normal 5 13 14 3" xfId="6022"/>
    <cellStyle name="Normal 5 13 15" xfId="1457"/>
    <cellStyle name="Normal 5 13 15 2" xfId="3292"/>
    <cellStyle name="Normal 5 13 15 2 2" xfId="6025"/>
    <cellStyle name="Normal 5 13 15 3" xfId="6024"/>
    <cellStyle name="Normal 5 13 16" xfId="1458"/>
    <cellStyle name="Normal 5 13 16 2" xfId="3293"/>
    <cellStyle name="Normal 5 13 16 2 2" xfId="6027"/>
    <cellStyle name="Normal 5 13 16 3" xfId="6026"/>
    <cellStyle name="Normal 5 13 17" xfId="1459"/>
    <cellStyle name="Normal 5 13 17 2" xfId="3294"/>
    <cellStyle name="Normal 5 13 17 2 2" xfId="6029"/>
    <cellStyle name="Normal 5 13 17 3" xfId="6028"/>
    <cellStyle name="Normal 5 13 18" xfId="1460"/>
    <cellStyle name="Normal 5 13 18 2" xfId="3295"/>
    <cellStyle name="Normal 5 13 18 2 2" xfId="6031"/>
    <cellStyle name="Normal 5 13 18 3" xfId="6030"/>
    <cellStyle name="Normal 5 13 19" xfId="1461"/>
    <cellStyle name="Normal 5 13 19 2" xfId="3296"/>
    <cellStyle name="Normal 5 13 19 2 2" xfId="6033"/>
    <cellStyle name="Normal 5 13 19 3" xfId="6032"/>
    <cellStyle name="Normal 5 13 2" xfId="276"/>
    <cellStyle name="Normal 5 13 2 2" xfId="2349"/>
    <cellStyle name="Normal 5 13 2 2 2" xfId="3725"/>
    <cellStyle name="Normal 5 13 2 2 2 2" xfId="6036"/>
    <cellStyle name="Normal 5 13 2 2 3" xfId="6035"/>
    <cellStyle name="Normal 5 13 2 3" xfId="2413"/>
    <cellStyle name="Normal 5 13 2 3 2" xfId="6037"/>
    <cellStyle name="Normal 5 13 2 4" xfId="6034"/>
    <cellStyle name="Normal 5 13 20" xfId="1462"/>
    <cellStyle name="Normal 5 13 20 2" xfId="3297"/>
    <cellStyle name="Normal 5 13 20 2 2" xfId="6039"/>
    <cellStyle name="Normal 5 13 20 3" xfId="6038"/>
    <cellStyle name="Normal 5 13 21" xfId="1463"/>
    <cellStyle name="Normal 5 13 21 2" xfId="3298"/>
    <cellStyle name="Normal 5 13 21 2 2" xfId="6041"/>
    <cellStyle name="Normal 5 13 21 3" xfId="6040"/>
    <cellStyle name="Normal 5 13 22" xfId="1464"/>
    <cellStyle name="Normal 5 13 22 2" xfId="3299"/>
    <cellStyle name="Normal 5 13 22 2 2" xfId="6043"/>
    <cellStyle name="Normal 5 13 22 3" xfId="6042"/>
    <cellStyle name="Normal 5 13 23" xfId="1465"/>
    <cellStyle name="Normal 5 13 23 2" xfId="3300"/>
    <cellStyle name="Normal 5 13 23 2 2" xfId="6045"/>
    <cellStyle name="Normal 5 13 23 3" xfId="6044"/>
    <cellStyle name="Normal 5 13 24" xfId="1466"/>
    <cellStyle name="Normal 5 13 24 2" xfId="3301"/>
    <cellStyle name="Normal 5 13 24 2 2" xfId="6047"/>
    <cellStyle name="Normal 5 13 24 3" xfId="6046"/>
    <cellStyle name="Normal 5 13 25" xfId="1467"/>
    <cellStyle name="Normal 5 13 25 2" xfId="3302"/>
    <cellStyle name="Normal 5 13 25 2 2" xfId="6049"/>
    <cellStyle name="Normal 5 13 25 3" xfId="6048"/>
    <cellStyle name="Normal 5 13 26" xfId="1468"/>
    <cellStyle name="Normal 5 13 26 2" xfId="3303"/>
    <cellStyle name="Normal 5 13 26 2 2" xfId="6051"/>
    <cellStyle name="Normal 5 13 26 3" xfId="6050"/>
    <cellStyle name="Normal 5 13 27" xfId="1469"/>
    <cellStyle name="Normal 5 13 27 2" xfId="3304"/>
    <cellStyle name="Normal 5 13 27 2 2" xfId="6053"/>
    <cellStyle name="Normal 5 13 27 3" xfId="6052"/>
    <cellStyle name="Normal 5 13 28" xfId="1470"/>
    <cellStyle name="Normal 5 13 28 2" xfId="3305"/>
    <cellStyle name="Normal 5 13 28 2 2" xfId="6055"/>
    <cellStyle name="Normal 5 13 28 3" xfId="6054"/>
    <cellStyle name="Normal 5 13 29" xfId="1471"/>
    <cellStyle name="Normal 5 13 29 2" xfId="3306"/>
    <cellStyle name="Normal 5 13 29 2 2" xfId="6057"/>
    <cellStyle name="Normal 5 13 29 3" xfId="6056"/>
    <cellStyle name="Normal 5 13 3" xfId="1472"/>
    <cellStyle name="Normal 5 13 3 2" xfId="3307"/>
    <cellStyle name="Normal 5 13 3 2 2" xfId="6059"/>
    <cellStyle name="Normal 5 13 3 3" xfId="6058"/>
    <cellStyle name="Normal 5 13 30" xfId="1473"/>
    <cellStyle name="Normal 5 13 30 2" xfId="3308"/>
    <cellStyle name="Normal 5 13 30 2 2" xfId="6061"/>
    <cellStyle name="Normal 5 13 30 3" xfId="6060"/>
    <cellStyle name="Normal 5 13 31" xfId="1474"/>
    <cellStyle name="Normal 5 13 31 2" xfId="3309"/>
    <cellStyle name="Normal 5 13 31 2 2" xfId="6063"/>
    <cellStyle name="Normal 5 13 31 3" xfId="6062"/>
    <cellStyle name="Normal 5 13 32" xfId="1475"/>
    <cellStyle name="Normal 5 13 32 2" xfId="3310"/>
    <cellStyle name="Normal 5 13 32 2 2" xfId="6065"/>
    <cellStyle name="Normal 5 13 32 3" xfId="6064"/>
    <cellStyle name="Normal 5 13 33" xfId="1476"/>
    <cellStyle name="Normal 5 13 33 2" xfId="3311"/>
    <cellStyle name="Normal 5 13 33 2 2" xfId="6067"/>
    <cellStyle name="Normal 5 13 33 3" xfId="6066"/>
    <cellStyle name="Normal 5 13 34" xfId="1477"/>
    <cellStyle name="Normal 5 13 34 2" xfId="3312"/>
    <cellStyle name="Normal 5 13 34 2 2" xfId="6069"/>
    <cellStyle name="Normal 5 13 34 3" xfId="6068"/>
    <cellStyle name="Normal 5 13 35" xfId="1478"/>
    <cellStyle name="Normal 5 13 35 2" xfId="3313"/>
    <cellStyle name="Normal 5 13 35 2 2" xfId="6071"/>
    <cellStyle name="Normal 5 13 35 3" xfId="6070"/>
    <cellStyle name="Normal 5 13 36" xfId="1479"/>
    <cellStyle name="Normal 5 13 36 2" xfId="3314"/>
    <cellStyle name="Normal 5 13 36 2 2" xfId="6073"/>
    <cellStyle name="Normal 5 13 36 3" xfId="6072"/>
    <cellStyle name="Normal 5 13 37" xfId="1480"/>
    <cellStyle name="Normal 5 13 37 2" xfId="3315"/>
    <cellStyle name="Normal 5 13 37 2 2" xfId="6075"/>
    <cellStyle name="Normal 5 13 37 3" xfId="6074"/>
    <cellStyle name="Normal 5 13 38" xfId="1481"/>
    <cellStyle name="Normal 5 13 38 2" xfId="3316"/>
    <cellStyle name="Normal 5 13 38 2 2" xfId="6077"/>
    <cellStyle name="Normal 5 13 38 3" xfId="6076"/>
    <cellStyle name="Normal 5 13 39" xfId="1482"/>
    <cellStyle name="Normal 5 13 39 2" xfId="3317"/>
    <cellStyle name="Normal 5 13 39 2 2" xfId="6079"/>
    <cellStyle name="Normal 5 13 39 3" xfId="6078"/>
    <cellStyle name="Normal 5 13 4" xfId="1483"/>
    <cellStyle name="Normal 5 13 4 2" xfId="3318"/>
    <cellStyle name="Normal 5 13 4 2 2" xfId="6081"/>
    <cellStyle name="Normal 5 13 4 3" xfId="6080"/>
    <cellStyle name="Normal 5 13 40" xfId="1484"/>
    <cellStyle name="Normal 5 13 40 2" xfId="3319"/>
    <cellStyle name="Normal 5 13 40 2 2" xfId="6083"/>
    <cellStyle name="Normal 5 13 40 3" xfId="6082"/>
    <cellStyle name="Normal 5 13 41" xfId="1485"/>
    <cellStyle name="Normal 5 13 41 2" xfId="3320"/>
    <cellStyle name="Normal 5 13 41 2 2" xfId="6085"/>
    <cellStyle name="Normal 5 13 41 3" xfId="6084"/>
    <cellStyle name="Normal 5 13 42" xfId="1486"/>
    <cellStyle name="Normal 5 13 42 2" xfId="3321"/>
    <cellStyle name="Normal 5 13 42 2 2" xfId="6087"/>
    <cellStyle name="Normal 5 13 42 3" xfId="6086"/>
    <cellStyle name="Normal 5 13 43" xfId="1487"/>
    <cellStyle name="Normal 5 13 43 2" xfId="3322"/>
    <cellStyle name="Normal 5 13 43 2 2" xfId="6089"/>
    <cellStyle name="Normal 5 13 43 3" xfId="6088"/>
    <cellStyle name="Normal 5 13 44" xfId="2384"/>
    <cellStyle name="Normal 5 13 44 2" xfId="6090"/>
    <cellStyle name="Normal 5 13 45" xfId="6013"/>
    <cellStyle name="Normal 5 13 5" xfId="1488"/>
    <cellStyle name="Normal 5 13 5 2" xfId="3323"/>
    <cellStyle name="Normal 5 13 5 2 2" xfId="6092"/>
    <cellStyle name="Normal 5 13 5 3" xfId="6091"/>
    <cellStyle name="Normal 5 13 6" xfId="1489"/>
    <cellStyle name="Normal 5 13 6 2" xfId="3324"/>
    <cellStyle name="Normal 5 13 6 2 2" xfId="6094"/>
    <cellStyle name="Normal 5 13 6 3" xfId="6093"/>
    <cellStyle name="Normal 5 13 7" xfId="1490"/>
    <cellStyle name="Normal 5 13 7 2" xfId="3325"/>
    <cellStyle name="Normal 5 13 7 2 2" xfId="6096"/>
    <cellStyle name="Normal 5 13 7 3" xfId="6095"/>
    <cellStyle name="Normal 5 13 8" xfId="1491"/>
    <cellStyle name="Normal 5 13 8 2" xfId="3326"/>
    <cellStyle name="Normal 5 13 8 2 2" xfId="6098"/>
    <cellStyle name="Normal 5 13 8 3" xfId="6097"/>
    <cellStyle name="Normal 5 13 9" xfId="1492"/>
    <cellStyle name="Normal 5 13 9 2" xfId="3327"/>
    <cellStyle name="Normal 5 13 9 2 2" xfId="6100"/>
    <cellStyle name="Normal 5 13 9 3" xfId="6099"/>
    <cellStyle name="Normal 5 14" xfId="277"/>
    <cellStyle name="Normal 5 14 2" xfId="2350"/>
    <cellStyle name="Normal 5 14 2 2" xfId="3726"/>
    <cellStyle name="Normal 5 14 2 2 2" xfId="6103"/>
    <cellStyle name="Normal 5 14 2 3" xfId="6102"/>
    <cellStyle name="Normal 5 14 3" xfId="2414"/>
    <cellStyle name="Normal 5 14 3 2" xfId="6104"/>
    <cellStyle name="Normal 5 14 4" xfId="6101"/>
    <cellStyle name="Normal 5 15" xfId="1493"/>
    <cellStyle name="Normal 5 15 2" xfId="3328"/>
    <cellStyle name="Normal 5 15 2 2" xfId="6106"/>
    <cellStyle name="Normal 5 15 3" xfId="6105"/>
    <cellStyle name="Normal 5 16" xfId="1494"/>
    <cellStyle name="Normal 5 16 2" xfId="3329"/>
    <cellStyle name="Normal 5 16 2 2" xfId="6108"/>
    <cellStyle name="Normal 5 16 3" xfId="6107"/>
    <cellStyle name="Normal 5 17" xfId="1495"/>
    <cellStyle name="Normal 5 17 2" xfId="3330"/>
    <cellStyle name="Normal 5 17 2 2" xfId="6110"/>
    <cellStyle name="Normal 5 17 3" xfId="6109"/>
    <cellStyle name="Normal 5 18" xfId="1496"/>
    <cellStyle name="Normal 5 18 2" xfId="3331"/>
    <cellStyle name="Normal 5 18 2 2" xfId="6112"/>
    <cellStyle name="Normal 5 18 3" xfId="6111"/>
    <cellStyle name="Normal 5 19" xfId="1497"/>
    <cellStyle name="Normal 5 19 2" xfId="3332"/>
    <cellStyle name="Normal 5 19 2 2" xfId="6114"/>
    <cellStyle name="Normal 5 19 3" xfId="6113"/>
    <cellStyle name="Normal 5 2" xfId="92"/>
    <cellStyle name="Normal 5 2 10" xfId="1498"/>
    <cellStyle name="Normal 5 2 10 2" xfId="3333"/>
    <cellStyle name="Normal 5 2 10 2 2" xfId="6117"/>
    <cellStyle name="Normal 5 2 10 3" xfId="6116"/>
    <cellStyle name="Normal 5 2 11" xfId="1499"/>
    <cellStyle name="Normal 5 2 11 2" xfId="3334"/>
    <cellStyle name="Normal 5 2 11 2 2" xfId="6119"/>
    <cellStyle name="Normal 5 2 11 3" xfId="6118"/>
    <cellStyle name="Normal 5 2 12" xfId="1500"/>
    <cellStyle name="Normal 5 2 12 2" xfId="3335"/>
    <cellStyle name="Normal 5 2 12 2 2" xfId="6121"/>
    <cellStyle name="Normal 5 2 12 3" xfId="6120"/>
    <cellStyle name="Normal 5 2 13" xfId="1501"/>
    <cellStyle name="Normal 5 2 13 2" xfId="3336"/>
    <cellStyle name="Normal 5 2 13 2 2" xfId="6123"/>
    <cellStyle name="Normal 5 2 13 3" xfId="6122"/>
    <cellStyle name="Normal 5 2 14" xfId="1502"/>
    <cellStyle name="Normal 5 2 14 2" xfId="3337"/>
    <cellStyle name="Normal 5 2 14 2 2" xfId="6125"/>
    <cellStyle name="Normal 5 2 14 3" xfId="6124"/>
    <cellStyle name="Normal 5 2 15" xfId="1503"/>
    <cellStyle name="Normal 5 2 15 2" xfId="3338"/>
    <cellStyle name="Normal 5 2 15 2 2" xfId="6127"/>
    <cellStyle name="Normal 5 2 15 3" xfId="6126"/>
    <cellStyle name="Normal 5 2 16" xfId="1504"/>
    <cellStyle name="Normal 5 2 16 2" xfId="3339"/>
    <cellStyle name="Normal 5 2 16 2 2" xfId="6129"/>
    <cellStyle name="Normal 5 2 16 3" xfId="6128"/>
    <cellStyle name="Normal 5 2 17" xfId="1505"/>
    <cellStyle name="Normal 5 2 17 2" xfId="3340"/>
    <cellStyle name="Normal 5 2 17 2 2" xfId="6131"/>
    <cellStyle name="Normal 5 2 17 3" xfId="6130"/>
    <cellStyle name="Normal 5 2 18" xfId="1506"/>
    <cellStyle name="Normal 5 2 18 2" xfId="3341"/>
    <cellStyle name="Normal 5 2 18 2 2" xfId="6133"/>
    <cellStyle name="Normal 5 2 18 3" xfId="6132"/>
    <cellStyle name="Normal 5 2 19" xfId="1507"/>
    <cellStyle name="Normal 5 2 19 2" xfId="3342"/>
    <cellStyle name="Normal 5 2 19 2 2" xfId="6135"/>
    <cellStyle name="Normal 5 2 19 3" xfId="6134"/>
    <cellStyle name="Normal 5 2 2" xfId="278"/>
    <cellStyle name="Normal 5 2 2 2" xfId="2351"/>
    <cellStyle name="Normal 5 2 2 2 2" xfId="3727"/>
    <cellStyle name="Normal 5 2 2 2 2 2" xfId="6138"/>
    <cellStyle name="Normal 5 2 2 2 3" xfId="6137"/>
    <cellStyle name="Normal 5 2 2 3" xfId="2415"/>
    <cellStyle name="Normal 5 2 2 3 2" xfId="6139"/>
    <cellStyle name="Normal 5 2 2 4" xfId="6136"/>
    <cellStyle name="Normal 5 2 20" xfId="1508"/>
    <cellStyle name="Normal 5 2 20 2" xfId="3343"/>
    <cellStyle name="Normal 5 2 20 2 2" xfId="6141"/>
    <cellStyle name="Normal 5 2 20 3" xfId="6140"/>
    <cellStyle name="Normal 5 2 21" xfId="1509"/>
    <cellStyle name="Normal 5 2 21 2" xfId="3344"/>
    <cellStyle name="Normal 5 2 21 2 2" xfId="6143"/>
    <cellStyle name="Normal 5 2 21 3" xfId="6142"/>
    <cellStyle name="Normal 5 2 22" xfId="1510"/>
    <cellStyle name="Normal 5 2 22 2" xfId="3345"/>
    <cellStyle name="Normal 5 2 22 2 2" xfId="6145"/>
    <cellStyle name="Normal 5 2 22 3" xfId="6144"/>
    <cellStyle name="Normal 5 2 23" xfId="1511"/>
    <cellStyle name="Normal 5 2 23 2" xfId="3346"/>
    <cellStyle name="Normal 5 2 23 2 2" xfId="6147"/>
    <cellStyle name="Normal 5 2 23 3" xfId="6146"/>
    <cellStyle name="Normal 5 2 24" xfId="1512"/>
    <cellStyle name="Normal 5 2 24 2" xfId="3347"/>
    <cellStyle name="Normal 5 2 24 2 2" xfId="6149"/>
    <cellStyle name="Normal 5 2 24 3" xfId="6148"/>
    <cellStyle name="Normal 5 2 25" xfId="1513"/>
    <cellStyle name="Normal 5 2 25 2" xfId="3348"/>
    <cellStyle name="Normal 5 2 25 2 2" xfId="6151"/>
    <cellStyle name="Normal 5 2 25 3" xfId="6150"/>
    <cellStyle name="Normal 5 2 26" xfId="1514"/>
    <cellStyle name="Normal 5 2 26 2" xfId="3349"/>
    <cellStyle name="Normal 5 2 26 2 2" xfId="6153"/>
    <cellStyle name="Normal 5 2 26 3" xfId="6152"/>
    <cellStyle name="Normal 5 2 27" xfId="1515"/>
    <cellStyle name="Normal 5 2 27 2" xfId="3350"/>
    <cellStyle name="Normal 5 2 27 2 2" xfId="6155"/>
    <cellStyle name="Normal 5 2 27 3" xfId="6154"/>
    <cellStyle name="Normal 5 2 28" xfId="1516"/>
    <cellStyle name="Normal 5 2 28 2" xfId="3351"/>
    <cellStyle name="Normal 5 2 28 2 2" xfId="6157"/>
    <cellStyle name="Normal 5 2 28 3" xfId="6156"/>
    <cellStyle name="Normal 5 2 29" xfId="1517"/>
    <cellStyle name="Normal 5 2 29 2" xfId="3352"/>
    <cellStyle name="Normal 5 2 29 2 2" xfId="6159"/>
    <cellStyle name="Normal 5 2 29 3" xfId="6158"/>
    <cellStyle name="Normal 5 2 3" xfId="1518"/>
    <cellStyle name="Normal 5 2 3 2" xfId="3353"/>
    <cellStyle name="Normal 5 2 3 2 2" xfId="6161"/>
    <cellStyle name="Normal 5 2 3 3" xfId="6160"/>
    <cellStyle name="Normal 5 2 30" xfId="1519"/>
    <cellStyle name="Normal 5 2 30 2" xfId="3354"/>
    <cellStyle name="Normal 5 2 30 2 2" xfId="6163"/>
    <cellStyle name="Normal 5 2 30 3" xfId="6162"/>
    <cellStyle name="Normal 5 2 31" xfId="1520"/>
    <cellStyle name="Normal 5 2 31 2" xfId="3355"/>
    <cellStyle name="Normal 5 2 31 2 2" xfId="6165"/>
    <cellStyle name="Normal 5 2 31 3" xfId="6164"/>
    <cellStyle name="Normal 5 2 32" xfId="1521"/>
    <cellStyle name="Normal 5 2 32 2" xfId="3356"/>
    <cellStyle name="Normal 5 2 32 2 2" xfId="6167"/>
    <cellStyle name="Normal 5 2 32 3" xfId="6166"/>
    <cellStyle name="Normal 5 2 33" xfId="1522"/>
    <cellStyle name="Normal 5 2 33 2" xfId="3357"/>
    <cellStyle name="Normal 5 2 33 2 2" xfId="6169"/>
    <cellStyle name="Normal 5 2 33 3" xfId="6168"/>
    <cellStyle name="Normal 5 2 34" xfId="1523"/>
    <cellStyle name="Normal 5 2 34 2" xfId="3358"/>
    <cellStyle name="Normal 5 2 34 2 2" xfId="6171"/>
    <cellStyle name="Normal 5 2 34 3" xfId="6170"/>
    <cellStyle name="Normal 5 2 35" xfId="1524"/>
    <cellStyle name="Normal 5 2 35 2" xfId="3359"/>
    <cellStyle name="Normal 5 2 35 2 2" xfId="6173"/>
    <cellStyle name="Normal 5 2 35 3" xfId="6172"/>
    <cellStyle name="Normal 5 2 36" xfId="1525"/>
    <cellStyle name="Normal 5 2 36 2" xfId="3360"/>
    <cellStyle name="Normal 5 2 36 2 2" xfId="6175"/>
    <cellStyle name="Normal 5 2 36 3" xfId="6174"/>
    <cellStyle name="Normal 5 2 37" xfId="1526"/>
    <cellStyle name="Normal 5 2 37 2" xfId="3361"/>
    <cellStyle name="Normal 5 2 37 2 2" xfId="6177"/>
    <cellStyle name="Normal 5 2 37 3" xfId="6176"/>
    <cellStyle name="Normal 5 2 38" xfId="1527"/>
    <cellStyle name="Normal 5 2 38 2" xfId="3362"/>
    <cellStyle name="Normal 5 2 38 2 2" xfId="6179"/>
    <cellStyle name="Normal 5 2 38 3" xfId="6178"/>
    <cellStyle name="Normal 5 2 39" xfId="1528"/>
    <cellStyle name="Normal 5 2 39 2" xfId="3363"/>
    <cellStyle name="Normal 5 2 39 2 2" xfId="6181"/>
    <cellStyle name="Normal 5 2 39 3" xfId="6180"/>
    <cellStyle name="Normal 5 2 4" xfId="1529"/>
    <cellStyle name="Normal 5 2 4 2" xfId="3364"/>
    <cellStyle name="Normal 5 2 4 2 2" xfId="6183"/>
    <cellStyle name="Normal 5 2 4 3" xfId="6182"/>
    <cellStyle name="Normal 5 2 40" xfId="1530"/>
    <cellStyle name="Normal 5 2 40 2" xfId="3365"/>
    <cellStyle name="Normal 5 2 40 2 2" xfId="6185"/>
    <cellStyle name="Normal 5 2 40 3" xfId="6184"/>
    <cellStyle name="Normal 5 2 41" xfId="1531"/>
    <cellStyle name="Normal 5 2 41 2" xfId="3366"/>
    <cellStyle name="Normal 5 2 41 2 2" xfId="6187"/>
    <cellStyle name="Normal 5 2 41 3" xfId="6186"/>
    <cellStyle name="Normal 5 2 42" xfId="1532"/>
    <cellStyle name="Normal 5 2 42 2" xfId="3367"/>
    <cellStyle name="Normal 5 2 42 2 2" xfId="6189"/>
    <cellStyle name="Normal 5 2 42 3" xfId="6188"/>
    <cellStyle name="Normal 5 2 43" xfId="1533"/>
    <cellStyle name="Normal 5 2 43 2" xfId="3368"/>
    <cellStyle name="Normal 5 2 43 2 2" xfId="6191"/>
    <cellStyle name="Normal 5 2 43 3" xfId="6190"/>
    <cellStyle name="Normal 5 2 44" xfId="2385"/>
    <cellStyle name="Normal 5 2 44 2" xfId="6192"/>
    <cellStyle name="Normal 5 2 45" xfId="6115"/>
    <cellStyle name="Normal 5 2 46" xfId="234"/>
    <cellStyle name="Normal 5 2 47" xfId="174"/>
    <cellStyle name="Normal 5 2 5" xfId="1534"/>
    <cellStyle name="Normal 5 2 5 2" xfId="3369"/>
    <cellStyle name="Normal 5 2 5 2 2" xfId="6194"/>
    <cellStyle name="Normal 5 2 5 3" xfId="6193"/>
    <cellStyle name="Normal 5 2 6" xfId="1535"/>
    <cellStyle name="Normal 5 2 6 2" xfId="3370"/>
    <cellStyle name="Normal 5 2 6 2 2" xfId="6196"/>
    <cellStyle name="Normal 5 2 6 3" xfId="6195"/>
    <cellStyle name="Normal 5 2 7" xfId="1536"/>
    <cellStyle name="Normal 5 2 7 2" xfId="3371"/>
    <cellStyle name="Normal 5 2 7 2 2" xfId="6198"/>
    <cellStyle name="Normal 5 2 7 3" xfId="6197"/>
    <cellStyle name="Normal 5 2 8" xfId="1537"/>
    <cellStyle name="Normal 5 2 8 2" xfId="3372"/>
    <cellStyle name="Normal 5 2 8 2 2" xfId="6200"/>
    <cellStyle name="Normal 5 2 8 3" xfId="6199"/>
    <cellStyle name="Normal 5 2 9" xfId="1538"/>
    <cellStyle name="Normal 5 2 9 2" xfId="3373"/>
    <cellStyle name="Normal 5 2 9 2 2" xfId="6202"/>
    <cellStyle name="Normal 5 2 9 3" xfId="6201"/>
    <cellStyle name="Normal 5 20" xfId="1539"/>
    <cellStyle name="Normal 5 20 2" xfId="3374"/>
    <cellStyle name="Normal 5 20 2 2" xfId="6204"/>
    <cellStyle name="Normal 5 20 3" xfId="6203"/>
    <cellStyle name="Normal 5 21" xfId="1540"/>
    <cellStyle name="Normal 5 21 2" xfId="3375"/>
    <cellStyle name="Normal 5 21 2 2" xfId="6206"/>
    <cellStyle name="Normal 5 21 3" xfId="6205"/>
    <cellStyle name="Normal 5 22" xfId="1541"/>
    <cellStyle name="Normal 5 22 2" xfId="3376"/>
    <cellStyle name="Normal 5 22 2 2" xfId="6208"/>
    <cellStyle name="Normal 5 22 3" xfId="6207"/>
    <cellStyle name="Normal 5 23" xfId="1542"/>
    <cellStyle name="Normal 5 23 2" xfId="3377"/>
    <cellStyle name="Normal 5 23 2 2" xfId="6210"/>
    <cellStyle name="Normal 5 23 3" xfId="6209"/>
    <cellStyle name="Normal 5 24" xfId="1543"/>
    <cellStyle name="Normal 5 24 2" xfId="3378"/>
    <cellStyle name="Normal 5 24 2 2" xfId="6212"/>
    <cellStyle name="Normal 5 24 3" xfId="6211"/>
    <cellStyle name="Normal 5 25" xfId="1544"/>
    <cellStyle name="Normal 5 25 2" xfId="3379"/>
    <cellStyle name="Normal 5 25 2 2" xfId="6214"/>
    <cellStyle name="Normal 5 25 3" xfId="6213"/>
    <cellStyle name="Normal 5 26" xfId="1545"/>
    <cellStyle name="Normal 5 26 2" xfId="3380"/>
    <cellStyle name="Normal 5 26 2 2" xfId="6216"/>
    <cellStyle name="Normal 5 26 3" xfId="6215"/>
    <cellStyle name="Normal 5 27" xfId="1546"/>
    <cellStyle name="Normal 5 27 2" xfId="3381"/>
    <cellStyle name="Normal 5 27 2 2" xfId="6218"/>
    <cellStyle name="Normal 5 27 3" xfId="6217"/>
    <cellStyle name="Normal 5 28" xfId="1547"/>
    <cellStyle name="Normal 5 28 2" xfId="3382"/>
    <cellStyle name="Normal 5 28 2 2" xfId="6220"/>
    <cellStyle name="Normal 5 28 3" xfId="6219"/>
    <cellStyle name="Normal 5 29" xfId="1548"/>
    <cellStyle name="Normal 5 29 2" xfId="3383"/>
    <cellStyle name="Normal 5 29 2 2" xfId="6222"/>
    <cellStyle name="Normal 5 29 3" xfId="6221"/>
    <cellStyle name="Normal 5 3" xfId="235"/>
    <cellStyle name="Normal 5 3 10" xfId="1549"/>
    <cellStyle name="Normal 5 3 10 2" xfId="3384"/>
    <cellStyle name="Normal 5 3 10 2 2" xfId="6225"/>
    <cellStyle name="Normal 5 3 10 3" xfId="6224"/>
    <cellStyle name="Normal 5 3 11" xfId="1550"/>
    <cellStyle name="Normal 5 3 11 2" xfId="3385"/>
    <cellStyle name="Normal 5 3 11 2 2" xfId="6227"/>
    <cellStyle name="Normal 5 3 11 3" xfId="6226"/>
    <cellStyle name="Normal 5 3 12" xfId="1551"/>
    <cellStyle name="Normal 5 3 12 2" xfId="3386"/>
    <cellStyle name="Normal 5 3 12 2 2" xfId="6229"/>
    <cellStyle name="Normal 5 3 12 3" xfId="6228"/>
    <cellStyle name="Normal 5 3 13" xfId="1552"/>
    <cellStyle name="Normal 5 3 13 2" xfId="3387"/>
    <cellStyle name="Normal 5 3 13 2 2" xfId="6231"/>
    <cellStyle name="Normal 5 3 13 3" xfId="6230"/>
    <cellStyle name="Normal 5 3 14" xfId="1553"/>
    <cellStyle name="Normal 5 3 14 2" xfId="3388"/>
    <cellStyle name="Normal 5 3 14 2 2" xfId="6233"/>
    <cellStyle name="Normal 5 3 14 3" xfId="6232"/>
    <cellStyle name="Normal 5 3 15" xfId="1554"/>
    <cellStyle name="Normal 5 3 15 2" xfId="3389"/>
    <cellStyle name="Normal 5 3 15 2 2" xfId="6235"/>
    <cellStyle name="Normal 5 3 15 3" xfId="6234"/>
    <cellStyle name="Normal 5 3 16" xfId="1555"/>
    <cellStyle name="Normal 5 3 16 2" xfId="3390"/>
    <cellStyle name="Normal 5 3 16 2 2" xfId="6237"/>
    <cellStyle name="Normal 5 3 16 3" xfId="6236"/>
    <cellStyle name="Normal 5 3 17" xfId="1556"/>
    <cellStyle name="Normal 5 3 17 2" xfId="3391"/>
    <cellStyle name="Normal 5 3 17 2 2" xfId="6239"/>
    <cellStyle name="Normal 5 3 17 3" xfId="6238"/>
    <cellStyle name="Normal 5 3 18" xfId="1557"/>
    <cellStyle name="Normal 5 3 18 2" xfId="3392"/>
    <cellStyle name="Normal 5 3 18 2 2" xfId="6241"/>
    <cellStyle name="Normal 5 3 18 3" xfId="6240"/>
    <cellStyle name="Normal 5 3 19" xfId="1558"/>
    <cellStyle name="Normal 5 3 19 2" xfId="3393"/>
    <cellStyle name="Normal 5 3 19 2 2" xfId="6243"/>
    <cellStyle name="Normal 5 3 19 3" xfId="6242"/>
    <cellStyle name="Normal 5 3 2" xfId="279"/>
    <cellStyle name="Normal 5 3 2 2" xfId="2352"/>
    <cellStyle name="Normal 5 3 2 2 2" xfId="3728"/>
    <cellStyle name="Normal 5 3 2 2 2 2" xfId="6246"/>
    <cellStyle name="Normal 5 3 2 2 3" xfId="6245"/>
    <cellStyle name="Normal 5 3 2 3" xfId="2416"/>
    <cellStyle name="Normal 5 3 2 3 2" xfId="6247"/>
    <cellStyle name="Normal 5 3 2 4" xfId="6244"/>
    <cellStyle name="Normal 5 3 20" xfId="1559"/>
    <cellStyle name="Normal 5 3 20 2" xfId="3394"/>
    <cellStyle name="Normal 5 3 20 2 2" xfId="6249"/>
    <cellStyle name="Normal 5 3 20 3" xfId="6248"/>
    <cellStyle name="Normal 5 3 21" xfId="1560"/>
    <cellStyle name="Normal 5 3 21 2" xfId="3395"/>
    <cellStyle name="Normal 5 3 21 2 2" xfId="6251"/>
    <cellStyle name="Normal 5 3 21 3" xfId="6250"/>
    <cellStyle name="Normal 5 3 22" xfId="1561"/>
    <cellStyle name="Normal 5 3 22 2" xfId="3396"/>
    <cellStyle name="Normal 5 3 22 2 2" xfId="6253"/>
    <cellStyle name="Normal 5 3 22 3" xfId="6252"/>
    <cellStyle name="Normal 5 3 23" xfId="1562"/>
    <cellStyle name="Normal 5 3 23 2" xfId="3397"/>
    <cellStyle name="Normal 5 3 23 2 2" xfId="6255"/>
    <cellStyle name="Normal 5 3 23 3" xfId="6254"/>
    <cellStyle name="Normal 5 3 24" xfId="1563"/>
    <cellStyle name="Normal 5 3 24 2" xfId="3398"/>
    <cellStyle name="Normal 5 3 24 2 2" xfId="6257"/>
    <cellStyle name="Normal 5 3 24 3" xfId="6256"/>
    <cellStyle name="Normal 5 3 25" xfId="1564"/>
    <cellStyle name="Normal 5 3 25 2" xfId="3399"/>
    <cellStyle name="Normal 5 3 25 2 2" xfId="6259"/>
    <cellStyle name="Normal 5 3 25 3" xfId="6258"/>
    <cellStyle name="Normal 5 3 26" xfId="1565"/>
    <cellStyle name="Normal 5 3 26 2" xfId="3400"/>
    <cellStyle name="Normal 5 3 26 2 2" xfId="6261"/>
    <cellStyle name="Normal 5 3 26 3" xfId="6260"/>
    <cellStyle name="Normal 5 3 27" xfId="1566"/>
    <cellStyle name="Normal 5 3 27 2" xfId="3401"/>
    <cellStyle name="Normal 5 3 27 2 2" xfId="6263"/>
    <cellStyle name="Normal 5 3 27 3" xfId="6262"/>
    <cellStyle name="Normal 5 3 28" xfId="1567"/>
    <cellStyle name="Normal 5 3 28 2" xfId="3402"/>
    <cellStyle name="Normal 5 3 28 2 2" xfId="6265"/>
    <cellStyle name="Normal 5 3 28 3" xfId="6264"/>
    <cellStyle name="Normal 5 3 29" xfId="1568"/>
    <cellStyle name="Normal 5 3 29 2" xfId="3403"/>
    <cellStyle name="Normal 5 3 29 2 2" xfId="6267"/>
    <cellStyle name="Normal 5 3 29 3" xfId="6266"/>
    <cellStyle name="Normal 5 3 3" xfId="1569"/>
    <cellStyle name="Normal 5 3 3 2" xfId="3404"/>
    <cellStyle name="Normal 5 3 3 2 2" xfId="6269"/>
    <cellStyle name="Normal 5 3 3 3" xfId="6268"/>
    <cellStyle name="Normal 5 3 30" xfId="1570"/>
    <cellStyle name="Normal 5 3 30 2" xfId="3405"/>
    <cellStyle name="Normal 5 3 30 2 2" xfId="6271"/>
    <cellStyle name="Normal 5 3 30 3" xfId="6270"/>
    <cellStyle name="Normal 5 3 31" xfId="1571"/>
    <cellStyle name="Normal 5 3 31 2" xfId="3406"/>
    <cellStyle name="Normal 5 3 31 2 2" xfId="6273"/>
    <cellStyle name="Normal 5 3 31 3" xfId="6272"/>
    <cellStyle name="Normal 5 3 32" xfId="1572"/>
    <cellStyle name="Normal 5 3 32 2" xfId="3407"/>
    <cellStyle name="Normal 5 3 32 2 2" xfId="6275"/>
    <cellStyle name="Normal 5 3 32 3" xfId="6274"/>
    <cellStyle name="Normal 5 3 33" xfId="1573"/>
    <cellStyle name="Normal 5 3 33 2" xfId="3408"/>
    <cellStyle name="Normal 5 3 33 2 2" xfId="6277"/>
    <cellStyle name="Normal 5 3 33 3" xfId="6276"/>
    <cellStyle name="Normal 5 3 34" xfId="1574"/>
    <cellStyle name="Normal 5 3 34 2" xfId="3409"/>
    <cellStyle name="Normal 5 3 34 2 2" xfId="6279"/>
    <cellStyle name="Normal 5 3 34 3" xfId="6278"/>
    <cellStyle name="Normal 5 3 35" xfId="1575"/>
    <cellStyle name="Normal 5 3 35 2" xfId="3410"/>
    <cellStyle name="Normal 5 3 35 2 2" xfId="6281"/>
    <cellStyle name="Normal 5 3 35 3" xfId="6280"/>
    <cellStyle name="Normal 5 3 36" xfId="1576"/>
    <cellStyle name="Normal 5 3 36 2" xfId="3411"/>
    <cellStyle name="Normal 5 3 36 2 2" xfId="6283"/>
    <cellStyle name="Normal 5 3 36 3" xfId="6282"/>
    <cellStyle name="Normal 5 3 37" xfId="1577"/>
    <cellStyle name="Normal 5 3 37 2" xfId="3412"/>
    <cellStyle name="Normal 5 3 37 2 2" xfId="6285"/>
    <cellStyle name="Normal 5 3 37 3" xfId="6284"/>
    <cellStyle name="Normal 5 3 38" xfId="1578"/>
    <cellStyle name="Normal 5 3 38 2" xfId="3413"/>
    <cellStyle name="Normal 5 3 38 2 2" xfId="6287"/>
    <cellStyle name="Normal 5 3 38 3" xfId="6286"/>
    <cellStyle name="Normal 5 3 39" xfId="1579"/>
    <cellStyle name="Normal 5 3 39 2" xfId="3414"/>
    <cellStyle name="Normal 5 3 39 2 2" xfId="6289"/>
    <cellStyle name="Normal 5 3 39 3" xfId="6288"/>
    <cellStyle name="Normal 5 3 4" xfId="1580"/>
    <cellStyle name="Normal 5 3 4 2" xfId="3415"/>
    <cellStyle name="Normal 5 3 4 2 2" xfId="6291"/>
    <cellStyle name="Normal 5 3 4 3" xfId="6290"/>
    <cellStyle name="Normal 5 3 40" xfId="1581"/>
    <cellStyle name="Normal 5 3 40 2" xfId="3416"/>
    <cellStyle name="Normal 5 3 40 2 2" xfId="6293"/>
    <cellStyle name="Normal 5 3 40 3" xfId="6292"/>
    <cellStyle name="Normal 5 3 41" xfId="1582"/>
    <cellStyle name="Normal 5 3 41 2" xfId="3417"/>
    <cellStyle name="Normal 5 3 41 2 2" xfId="6295"/>
    <cellStyle name="Normal 5 3 41 3" xfId="6294"/>
    <cellStyle name="Normal 5 3 42" xfId="1583"/>
    <cellStyle name="Normal 5 3 42 2" xfId="3418"/>
    <cellStyle name="Normal 5 3 42 2 2" xfId="6297"/>
    <cellStyle name="Normal 5 3 42 3" xfId="6296"/>
    <cellStyle name="Normal 5 3 43" xfId="1584"/>
    <cellStyle name="Normal 5 3 43 2" xfId="3419"/>
    <cellStyle name="Normal 5 3 43 2 2" xfId="6299"/>
    <cellStyle name="Normal 5 3 43 3" xfId="6298"/>
    <cellStyle name="Normal 5 3 44" xfId="2386"/>
    <cellStyle name="Normal 5 3 44 2" xfId="6300"/>
    <cellStyle name="Normal 5 3 45" xfId="6223"/>
    <cellStyle name="Normal 5 3 5" xfId="1585"/>
    <cellStyle name="Normal 5 3 5 2" xfId="3420"/>
    <cellStyle name="Normal 5 3 5 2 2" xfId="6302"/>
    <cellStyle name="Normal 5 3 5 3" xfId="6301"/>
    <cellStyle name="Normal 5 3 6" xfId="1586"/>
    <cellStyle name="Normal 5 3 6 2" xfId="3421"/>
    <cellStyle name="Normal 5 3 6 2 2" xfId="6304"/>
    <cellStyle name="Normal 5 3 6 3" xfId="6303"/>
    <cellStyle name="Normal 5 3 7" xfId="1587"/>
    <cellStyle name="Normal 5 3 7 2" xfId="3422"/>
    <cellStyle name="Normal 5 3 7 2 2" xfId="6306"/>
    <cellStyle name="Normal 5 3 7 3" xfId="6305"/>
    <cellStyle name="Normal 5 3 8" xfId="1588"/>
    <cellStyle name="Normal 5 3 8 2" xfId="3423"/>
    <cellStyle name="Normal 5 3 8 2 2" xfId="6308"/>
    <cellStyle name="Normal 5 3 8 3" xfId="6307"/>
    <cellStyle name="Normal 5 3 9" xfId="1589"/>
    <cellStyle name="Normal 5 3 9 2" xfId="3424"/>
    <cellStyle name="Normal 5 3 9 2 2" xfId="6310"/>
    <cellStyle name="Normal 5 3 9 3" xfId="6309"/>
    <cellStyle name="Normal 5 30" xfId="1590"/>
    <cellStyle name="Normal 5 30 2" xfId="3425"/>
    <cellStyle name="Normal 5 30 2 2" xfId="6312"/>
    <cellStyle name="Normal 5 30 3" xfId="6311"/>
    <cellStyle name="Normal 5 31" xfId="1591"/>
    <cellStyle name="Normal 5 31 2" xfId="3426"/>
    <cellStyle name="Normal 5 31 2 2" xfId="6314"/>
    <cellStyle name="Normal 5 31 3" xfId="6313"/>
    <cellStyle name="Normal 5 32" xfId="1592"/>
    <cellStyle name="Normal 5 32 2" xfId="3427"/>
    <cellStyle name="Normal 5 32 2 2" xfId="6316"/>
    <cellStyle name="Normal 5 32 3" xfId="6315"/>
    <cellStyle name="Normal 5 33" xfId="1593"/>
    <cellStyle name="Normal 5 33 2" xfId="3428"/>
    <cellStyle name="Normal 5 33 2 2" xfId="6318"/>
    <cellStyle name="Normal 5 33 3" xfId="6317"/>
    <cellStyle name="Normal 5 34" xfId="1594"/>
    <cellStyle name="Normal 5 34 2" xfId="3429"/>
    <cellStyle name="Normal 5 34 2 2" xfId="6320"/>
    <cellStyle name="Normal 5 34 3" xfId="6319"/>
    <cellStyle name="Normal 5 35" xfId="1595"/>
    <cellStyle name="Normal 5 35 2" xfId="3430"/>
    <cellStyle name="Normal 5 35 2 2" xfId="6322"/>
    <cellStyle name="Normal 5 35 3" xfId="6321"/>
    <cellStyle name="Normal 5 36" xfId="1596"/>
    <cellStyle name="Normal 5 36 2" xfId="3431"/>
    <cellStyle name="Normal 5 36 2 2" xfId="6324"/>
    <cellStyle name="Normal 5 36 3" xfId="6323"/>
    <cellStyle name="Normal 5 37" xfId="1597"/>
    <cellStyle name="Normal 5 37 2" xfId="3432"/>
    <cellStyle name="Normal 5 37 2 2" xfId="6326"/>
    <cellStyle name="Normal 5 37 3" xfId="6325"/>
    <cellStyle name="Normal 5 38" xfId="1598"/>
    <cellStyle name="Normal 5 38 2" xfId="3433"/>
    <cellStyle name="Normal 5 38 2 2" xfId="6328"/>
    <cellStyle name="Normal 5 38 3" xfId="6327"/>
    <cellStyle name="Normal 5 39" xfId="1599"/>
    <cellStyle name="Normal 5 39 2" xfId="3434"/>
    <cellStyle name="Normal 5 39 2 2" xfId="6330"/>
    <cellStyle name="Normal 5 39 3" xfId="6329"/>
    <cellStyle name="Normal 5 4" xfId="236"/>
    <cellStyle name="Normal 5 4 10" xfId="1600"/>
    <cellStyle name="Normal 5 4 10 2" xfId="3435"/>
    <cellStyle name="Normal 5 4 10 2 2" xfId="6333"/>
    <cellStyle name="Normal 5 4 10 3" xfId="6332"/>
    <cellStyle name="Normal 5 4 11" xfId="1601"/>
    <cellStyle name="Normal 5 4 11 2" xfId="3436"/>
    <cellStyle name="Normal 5 4 11 2 2" xfId="6335"/>
    <cellStyle name="Normal 5 4 11 3" xfId="6334"/>
    <cellStyle name="Normal 5 4 12" xfId="1602"/>
    <cellStyle name="Normal 5 4 12 2" xfId="3437"/>
    <cellStyle name="Normal 5 4 12 2 2" xfId="6337"/>
    <cellStyle name="Normal 5 4 12 3" xfId="6336"/>
    <cellStyle name="Normal 5 4 13" xfId="1603"/>
    <cellStyle name="Normal 5 4 13 2" xfId="3438"/>
    <cellStyle name="Normal 5 4 13 2 2" xfId="6339"/>
    <cellStyle name="Normal 5 4 13 3" xfId="6338"/>
    <cellStyle name="Normal 5 4 14" xfId="1604"/>
    <cellStyle name="Normal 5 4 14 2" xfId="3439"/>
    <cellStyle name="Normal 5 4 14 2 2" xfId="6341"/>
    <cellStyle name="Normal 5 4 14 3" xfId="6340"/>
    <cellStyle name="Normal 5 4 15" xfId="1605"/>
    <cellStyle name="Normal 5 4 15 2" xfId="3440"/>
    <cellStyle name="Normal 5 4 15 2 2" xfId="6343"/>
    <cellStyle name="Normal 5 4 15 3" xfId="6342"/>
    <cellStyle name="Normal 5 4 16" xfId="1606"/>
    <cellStyle name="Normal 5 4 16 2" xfId="3441"/>
    <cellStyle name="Normal 5 4 16 2 2" xfId="6345"/>
    <cellStyle name="Normal 5 4 16 3" xfId="6344"/>
    <cellStyle name="Normal 5 4 17" xfId="1607"/>
    <cellStyle name="Normal 5 4 17 2" xfId="3442"/>
    <cellStyle name="Normal 5 4 17 2 2" xfId="6347"/>
    <cellStyle name="Normal 5 4 17 3" xfId="6346"/>
    <cellStyle name="Normal 5 4 18" xfId="1608"/>
    <cellStyle name="Normal 5 4 18 2" xfId="3443"/>
    <cellStyle name="Normal 5 4 18 2 2" xfId="6349"/>
    <cellStyle name="Normal 5 4 18 3" xfId="6348"/>
    <cellStyle name="Normal 5 4 19" xfId="1609"/>
    <cellStyle name="Normal 5 4 19 2" xfId="3444"/>
    <cellStyle name="Normal 5 4 19 2 2" xfId="6351"/>
    <cellStyle name="Normal 5 4 19 3" xfId="6350"/>
    <cellStyle name="Normal 5 4 2" xfId="280"/>
    <cellStyle name="Normal 5 4 2 2" xfId="2353"/>
    <cellStyle name="Normal 5 4 2 2 2" xfId="3729"/>
    <cellStyle name="Normal 5 4 2 2 2 2" xfId="6354"/>
    <cellStyle name="Normal 5 4 2 2 3" xfId="6353"/>
    <cellStyle name="Normal 5 4 2 3" xfId="2417"/>
    <cellStyle name="Normal 5 4 2 3 2" xfId="6355"/>
    <cellStyle name="Normal 5 4 2 4" xfId="6352"/>
    <cellStyle name="Normal 5 4 20" xfId="1610"/>
    <cellStyle name="Normal 5 4 20 2" xfId="3445"/>
    <cellStyle name="Normal 5 4 20 2 2" xfId="6357"/>
    <cellStyle name="Normal 5 4 20 3" xfId="6356"/>
    <cellStyle name="Normal 5 4 21" xfId="1611"/>
    <cellStyle name="Normal 5 4 21 2" xfId="3446"/>
    <cellStyle name="Normal 5 4 21 2 2" xfId="6359"/>
    <cellStyle name="Normal 5 4 21 3" xfId="6358"/>
    <cellStyle name="Normal 5 4 22" xfId="1612"/>
    <cellStyle name="Normal 5 4 22 2" xfId="3447"/>
    <cellStyle name="Normal 5 4 22 2 2" xfId="6361"/>
    <cellStyle name="Normal 5 4 22 3" xfId="6360"/>
    <cellStyle name="Normal 5 4 23" xfId="1613"/>
    <cellStyle name="Normal 5 4 23 2" xfId="3448"/>
    <cellStyle name="Normal 5 4 23 2 2" xfId="6363"/>
    <cellStyle name="Normal 5 4 23 3" xfId="6362"/>
    <cellStyle name="Normal 5 4 24" xfId="1614"/>
    <cellStyle name="Normal 5 4 24 2" xfId="3449"/>
    <cellStyle name="Normal 5 4 24 2 2" xfId="6365"/>
    <cellStyle name="Normal 5 4 24 3" xfId="6364"/>
    <cellStyle name="Normal 5 4 25" xfId="1615"/>
    <cellStyle name="Normal 5 4 25 2" xfId="3450"/>
    <cellStyle name="Normal 5 4 25 2 2" xfId="6367"/>
    <cellStyle name="Normal 5 4 25 3" xfId="6366"/>
    <cellStyle name="Normal 5 4 26" xfId="1616"/>
    <cellStyle name="Normal 5 4 26 2" xfId="3451"/>
    <cellStyle name="Normal 5 4 26 2 2" xfId="6369"/>
    <cellStyle name="Normal 5 4 26 3" xfId="6368"/>
    <cellStyle name="Normal 5 4 27" xfId="1617"/>
    <cellStyle name="Normal 5 4 27 2" xfId="3452"/>
    <cellStyle name="Normal 5 4 27 2 2" xfId="6371"/>
    <cellStyle name="Normal 5 4 27 3" xfId="6370"/>
    <cellStyle name="Normal 5 4 28" xfId="1618"/>
    <cellStyle name="Normal 5 4 28 2" xfId="3453"/>
    <cellStyle name="Normal 5 4 28 2 2" xfId="6373"/>
    <cellStyle name="Normal 5 4 28 3" xfId="6372"/>
    <cellStyle name="Normal 5 4 29" xfId="1619"/>
    <cellStyle name="Normal 5 4 29 2" xfId="3454"/>
    <cellStyle name="Normal 5 4 29 2 2" xfId="6375"/>
    <cellStyle name="Normal 5 4 29 3" xfId="6374"/>
    <cellStyle name="Normal 5 4 3" xfId="1620"/>
    <cellStyle name="Normal 5 4 3 2" xfId="3455"/>
    <cellStyle name="Normal 5 4 3 2 2" xfId="6377"/>
    <cellStyle name="Normal 5 4 3 3" xfId="6376"/>
    <cellStyle name="Normal 5 4 30" xfId="1621"/>
    <cellStyle name="Normal 5 4 30 2" xfId="3456"/>
    <cellStyle name="Normal 5 4 30 2 2" xfId="6379"/>
    <cellStyle name="Normal 5 4 30 3" xfId="6378"/>
    <cellStyle name="Normal 5 4 31" xfId="1622"/>
    <cellStyle name="Normal 5 4 31 2" xfId="3457"/>
    <cellStyle name="Normal 5 4 31 2 2" xfId="6381"/>
    <cellStyle name="Normal 5 4 31 3" xfId="6380"/>
    <cellStyle name="Normal 5 4 32" xfId="1623"/>
    <cellStyle name="Normal 5 4 32 2" xfId="3458"/>
    <cellStyle name="Normal 5 4 32 2 2" xfId="6383"/>
    <cellStyle name="Normal 5 4 32 3" xfId="6382"/>
    <cellStyle name="Normal 5 4 33" xfId="1624"/>
    <cellStyle name="Normal 5 4 33 2" xfId="3459"/>
    <cellStyle name="Normal 5 4 33 2 2" xfId="6385"/>
    <cellStyle name="Normal 5 4 33 3" xfId="6384"/>
    <cellStyle name="Normal 5 4 34" xfId="1625"/>
    <cellStyle name="Normal 5 4 34 2" xfId="3460"/>
    <cellStyle name="Normal 5 4 34 2 2" xfId="6387"/>
    <cellStyle name="Normal 5 4 34 3" xfId="6386"/>
    <cellStyle name="Normal 5 4 35" xfId="1626"/>
    <cellStyle name="Normal 5 4 35 2" xfId="3461"/>
    <cellStyle name="Normal 5 4 35 2 2" xfId="6389"/>
    <cellStyle name="Normal 5 4 35 3" xfId="6388"/>
    <cellStyle name="Normal 5 4 36" xfId="1627"/>
    <cellStyle name="Normal 5 4 36 2" xfId="3462"/>
    <cellStyle name="Normal 5 4 36 2 2" xfId="6391"/>
    <cellStyle name="Normal 5 4 36 3" xfId="6390"/>
    <cellStyle name="Normal 5 4 37" xfId="1628"/>
    <cellStyle name="Normal 5 4 37 2" xfId="3463"/>
    <cellStyle name="Normal 5 4 37 2 2" xfId="6393"/>
    <cellStyle name="Normal 5 4 37 3" xfId="6392"/>
    <cellStyle name="Normal 5 4 38" xfId="1629"/>
    <cellStyle name="Normal 5 4 38 2" xfId="3464"/>
    <cellStyle name="Normal 5 4 38 2 2" xfId="6395"/>
    <cellStyle name="Normal 5 4 38 3" xfId="6394"/>
    <cellStyle name="Normal 5 4 39" xfId="1630"/>
    <cellStyle name="Normal 5 4 39 2" xfId="3465"/>
    <cellStyle name="Normal 5 4 39 2 2" xfId="6397"/>
    <cellStyle name="Normal 5 4 39 3" xfId="6396"/>
    <cellStyle name="Normal 5 4 4" xfId="1631"/>
    <cellStyle name="Normal 5 4 4 2" xfId="3466"/>
    <cellStyle name="Normal 5 4 4 2 2" xfId="6399"/>
    <cellStyle name="Normal 5 4 4 3" xfId="6398"/>
    <cellStyle name="Normal 5 4 40" xfId="1632"/>
    <cellStyle name="Normal 5 4 40 2" xfId="3467"/>
    <cellStyle name="Normal 5 4 40 2 2" xfId="6401"/>
    <cellStyle name="Normal 5 4 40 3" xfId="6400"/>
    <cellStyle name="Normal 5 4 41" xfId="1633"/>
    <cellStyle name="Normal 5 4 41 2" xfId="3468"/>
    <cellStyle name="Normal 5 4 41 2 2" xfId="6403"/>
    <cellStyle name="Normal 5 4 41 3" xfId="6402"/>
    <cellStyle name="Normal 5 4 42" xfId="1634"/>
    <cellStyle name="Normal 5 4 42 2" xfId="3469"/>
    <cellStyle name="Normal 5 4 42 2 2" xfId="6405"/>
    <cellStyle name="Normal 5 4 42 3" xfId="6404"/>
    <cellStyle name="Normal 5 4 43" xfId="1635"/>
    <cellStyle name="Normal 5 4 43 2" xfId="3470"/>
    <cellStyle name="Normal 5 4 43 2 2" xfId="6407"/>
    <cellStyle name="Normal 5 4 43 3" xfId="6406"/>
    <cellStyle name="Normal 5 4 44" xfId="2387"/>
    <cellStyle name="Normal 5 4 44 2" xfId="6408"/>
    <cellStyle name="Normal 5 4 45" xfId="6331"/>
    <cellStyle name="Normal 5 4 5" xfId="1636"/>
    <cellStyle name="Normal 5 4 5 2" xfId="3471"/>
    <cellStyle name="Normal 5 4 5 2 2" xfId="6410"/>
    <cellStyle name="Normal 5 4 5 3" xfId="6409"/>
    <cellStyle name="Normal 5 4 6" xfId="1637"/>
    <cellStyle name="Normal 5 4 6 2" xfId="3472"/>
    <cellStyle name="Normal 5 4 6 2 2" xfId="6412"/>
    <cellStyle name="Normal 5 4 6 3" xfId="6411"/>
    <cellStyle name="Normal 5 4 7" xfId="1638"/>
    <cellStyle name="Normal 5 4 7 2" xfId="3473"/>
    <cellStyle name="Normal 5 4 7 2 2" xfId="6414"/>
    <cellStyle name="Normal 5 4 7 3" xfId="6413"/>
    <cellStyle name="Normal 5 4 8" xfId="1639"/>
    <cellStyle name="Normal 5 4 8 2" xfId="3474"/>
    <cellStyle name="Normal 5 4 8 2 2" xfId="6416"/>
    <cellStyle name="Normal 5 4 8 3" xfId="6415"/>
    <cellStyle name="Normal 5 4 9" xfId="1640"/>
    <cellStyle name="Normal 5 4 9 2" xfId="3475"/>
    <cellStyle name="Normal 5 4 9 2 2" xfId="6418"/>
    <cellStyle name="Normal 5 4 9 3" xfId="6417"/>
    <cellStyle name="Normal 5 40" xfId="1641"/>
    <cellStyle name="Normal 5 40 2" xfId="3476"/>
    <cellStyle name="Normal 5 40 2 2" xfId="6420"/>
    <cellStyle name="Normal 5 40 3" xfId="6419"/>
    <cellStyle name="Normal 5 41" xfId="1642"/>
    <cellStyle name="Normal 5 41 2" xfId="3477"/>
    <cellStyle name="Normal 5 41 2 2" xfId="6422"/>
    <cellStyle name="Normal 5 41 3" xfId="6421"/>
    <cellStyle name="Normal 5 42" xfId="1643"/>
    <cellStyle name="Normal 5 42 2" xfId="3478"/>
    <cellStyle name="Normal 5 42 2 2" xfId="6424"/>
    <cellStyle name="Normal 5 42 3" xfId="6423"/>
    <cellStyle name="Normal 5 43" xfId="1644"/>
    <cellStyle name="Normal 5 43 2" xfId="3479"/>
    <cellStyle name="Normal 5 43 2 2" xfId="6426"/>
    <cellStyle name="Normal 5 43 3" xfId="6425"/>
    <cellStyle name="Normal 5 44" xfId="1645"/>
    <cellStyle name="Normal 5 44 2" xfId="3480"/>
    <cellStyle name="Normal 5 44 2 2" xfId="6428"/>
    <cellStyle name="Normal 5 44 3" xfId="6427"/>
    <cellStyle name="Normal 5 45" xfId="1646"/>
    <cellStyle name="Normal 5 45 2" xfId="3481"/>
    <cellStyle name="Normal 5 45 2 2" xfId="6430"/>
    <cellStyle name="Normal 5 45 3" xfId="6429"/>
    <cellStyle name="Normal 5 46" xfId="1647"/>
    <cellStyle name="Normal 5 46 2" xfId="3482"/>
    <cellStyle name="Normal 5 46 2 2" xfId="6432"/>
    <cellStyle name="Normal 5 46 3" xfId="6431"/>
    <cellStyle name="Normal 5 47" xfId="1648"/>
    <cellStyle name="Normal 5 47 2" xfId="3483"/>
    <cellStyle name="Normal 5 47 2 2" xfId="6434"/>
    <cellStyle name="Normal 5 47 3" xfId="6433"/>
    <cellStyle name="Normal 5 48" xfId="1649"/>
    <cellStyle name="Normal 5 48 2" xfId="3484"/>
    <cellStyle name="Normal 5 48 2 2" xfId="6436"/>
    <cellStyle name="Normal 5 48 3" xfId="6435"/>
    <cellStyle name="Normal 5 49" xfId="1650"/>
    <cellStyle name="Normal 5 49 2" xfId="3485"/>
    <cellStyle name="Normal 5 49 2 2" xfId="6438"/>
    <cellStyle name="Normal 5 49 3" xfId="6437"/>
    <cellStyle name="Normal 5 5" xfId="237"/>
    <cellStyle name="Normal 5 5 10" xfId="1651"/>
    <cellStyle name="Normal 5 5 10 2" xfId="3486"/>
    <cellStyle name="Normal 5 5 10 2 2" xfId="6441"/>
    <cellStyle name="Normal 5 5 10 3" xfId="6440"/>
    <cellStyle name="Normal 5 5 11" xfId="1652"/>
    <cellStyle name="Normal 5 5 11 2" xfId="3487"/>
    <cellStyle name="Normal 5 5 11 2 2" xfId="6443"/>
    <cellStyle name="Normal 5 5 11 3" xfId="6442"/>
    <cellStyle name="Normal 5 5 12" xfId="1653"/>
    <cellStyle name="Normal 5 5 12 2" xfId="3488"/>
    <cellStyle name="Normal 5 5 12 2 2" xfId="6445"/>
    <cellStyle name="Normal 5 5 12 3" xfId="6444"/>
    <cellStyle name="Normal 5 5 13" xfId="1654"/>
    <cellStyle name="Normal 5 5 13 2" xfId="3489"/>
    <cellStyle name="Normal 5 5 13 2 2" xfId="6447"/>
    <cellStyle name="Normal 5 5 13 3" xfId="6446"/>
    <cellStyle name="Normal 5 5 14" xfId="1655"/>
    <cellStyle name="Normal 5 5 14 2" xfId="3490"/>
    <cellStyle name="Normal 5 5 14 2 2" xfId="6449"/>
    <cellStyle name="Normal 5 5 14 3" xfId="6448"/>
    <cellStyle name="Normal 5 5 15" xfId="1656"/>
    <cellStyle name="Normal 5 5 15 2" xfId="3491"/>
    <cellStyle name="Normal 5 5 15 2 2" xfId="6451"/>
    <cellStyle name="Normal 5 5 15 3" xfId="6450"/>
    <cellStyle name="Normal 5 5 16" xfId="1657"/>
    <cellStyle name="Normal 5 5 16 2" xfId="3492"/>
    <cellStyle name="Normal 5 5 16 2 2" xfId="6453"/>
    <cellStyle name="Normal 5 5 16 3" xfId="6452"/>
    <cellStyle name="Normal 5 5 17" xfId="1658"/>
    <cellStyle name="Normal 5 5 17 2" xfId="3493"/>
    <cellStyle name="Normal 5 5 17 2 2" xfId="6455"/>
    <cellStyle name="Normal 5 5 17 3" xfId="6454"/>
    <cellStyle name="Normal 5 5 18" xfId="1659"/>
    <cellStyle name="Normal 5 5 18 2" xfId="3494"/>
    <cellStyle name="Normal 5 5 18 2 2" xfId="6457"/>
    <cellStyle name="Normal 5 5 18 3" xfId="6456"/>
    <cellStyle name="Normal 5 5 19" xfId="1660"/>
    <cellStyle name="Normal 5 5 19 2" xfId="3495"/>
    <cellStyle name="Normal 5 5 19 2 2" xfId="6459"/>
    <cellStyle name="Normal 5 5 19 3" xfId="6458"/>
    <cellStyle name="Normal 5 5 2" xfId="281"/>
    <cellStyle name="Normal 5 5 2 2" xfId="2354"/>
    <cellStyle name="Normal 5 5 2 2 2" xfId="3730"/>
    <cellStyle name="Normal 5 5 2 2 2 2" xfId="6462"/>
    <cellStyle name="Normal 5 5 2 2 3" xfId="6461"/>
    <cellStyle name="Normal 5 5 2 3" xfId="2418"/>
    <cellStyle name="Normal 5 5 2 3 2" xfId="6463"/>
    <cellStyle name="Normal 5 5 2 4" xfId="6460"/>
    <cellStyle name="Normal 5 5 20" xfId="1661"/>
    <cellStyle name="Normal 5 5 20 2" xfId="3496"/>
    <cellStyle name="Normal 5 5 20 2 2" xfId="6465"/>
    <cellStyle name="Normal 5 5 20 3" xfId="6464"/>
    <cellStyle name="Normal 5 5 21" xfId="1662"/>
    <cellStyle name="Normal 5 5 21 2" xfId="3497"/>
    <cellStyle name="Normal 5 5 21 2 2" xfId="6467"/>
    <cellStyle name="Normal 5 5 21 3" xfId="6466"/>
    <cellStyle name="Normal 5 5 22" xfId="1663"/>
    <cellStyle name="Normal 5 5 22 2" xfId="3498"/>
    <cellStyle name="Normal 5 5 22 2 2" xfId="6469"/>
    <cellStyle name="Normal 5 5 22 3" xfId="6468"/>
    <cellStyle name="Normal 5 5 23" xfId="1664"/>
    <cellStyle name="Normal 5 5 23 2" xfId="3499"/>
    <cellStyle name="Normal 5 5 23 2 2" xfId="6471"/>
    <cellStyle name="Normal 5 5 23 3" xfId="6470"/>
    <cellStyle name="Normal 5 5 24" xfId="1665"/>
    <cellStyle name="Normal 5 5 24 2" xfId="3500"/>
    <cellStyle name="Normal 5 5 24 2 2" xfId="6473"/>
    <cellStyle name="Normal 5 5 24 3" xfId="6472"/>
    <cellStyle name="Normal 5 5 25" xfId="1666"/>
    <cellStyle name="Normal 5 5 25 2" xfId="3501"/>
    <cellStyle name="Normal 5 5 25 2 2" xfId="6475"/>
    <cellStyle name="Normal 5 5 25 3" xfId="6474"/>
    <cellStyle name="Normal 5 5 26" xfId="1667"/>
    <cellStyle name="Normal 5 5 26 2" xfId="3502"/>
    <cellStyle name="Normal 5 5 26 2 2" xfId="6477"/>
    <cellStyle name="Normal 5 5 26 3" xfId="6476"/>
    <cellStyle name="Normal 5 5 27" xfId="1668"/>
    <cellStyle name="Normal 5 5 27 2" xfId="3503"/>
    <cellStyle name="Normal 5 5 27 2 2" xfId="6479"/>
    <cellStyle name="Normal 5 5 27 3" xfId="6478"/>
    <cellStyle name="Normal 5 5 28" xfId="1669"/>
    <cellStyle name="Normal 5 5 28 2" xfId="3504"/>
    <cellStyle name="Normal 5 5 28 2 2" xfId="6481"/>
    <cellStyle name="Normal 5 5 28 3" xfId="6480"/>
    <cellStyle name="Normal 5 5 29" xfId="1670"/>
    <cellStyle name="Normal 5 5 29 2" xfId="3505"/>
    <cellStyle name="Normal 5 5 29 2 2" xfId="6483"/>
    <cellStyle name="Normal 5 5 29 3" xfId="6482"/>
    <cellStyle name="Normal 5 5 3" xfId="1671"/>
    <cellStyle name="Normal 5 5 3 2" xfId="3506"/>
    <cellStyle name="Normal 5 5 3 2 2" xfId="6485"/>
    <cellStyle name="Normal 5 5 3 3" xfId="6484"/>
    <cellStyle name="Normal 5 5 30" xfId="1672"/>
    <cellStyle name="Normal 5 5 30 2" xfId="3507"/>
    <cellStyle name="Normal 5 5 30 2 2" xfId="6487"/>
    <cellStyle name="Normal 5 5 30 3" xfId="6486"/>
    <cellStyle name="Normal 5 5 31" xfId="1673"/>
    <cellStyle name="Normal 5 5 31 2" xfId="3508"/>
    <cellStyle name="Normal 5 5 31 2 2" xfId="6489"/>
    <cellStyle name="Normal 5 5 31 3" xfId="6488"/>
    <cellStyle name="Normal 5 5 32" xfId="1674"/>
    <cellStyle name="Normal 5 5 32 2" xfId="3509"/>
    <cellStyle name="Normal 5 5 32 2 2" xfId="6491"/>
    <cellStyle name="Normal 5 5 32 3" xfId="6490"/>
    <cellStyle name="Normal 5 5 33" xfId="1675"/>
    <cellStyle name="Normal 5 5 33 2" xfId="3510"/>
    <cellStyle name="Normal 5 5 33 2 2" xfId="6493"/>
    <cellStyle name="Normal 5 5 33 3" xfId="6492"/>
    <cellStyle name="Normal 5 5 34" xfId="1676"/>
    <cellStyle name="Normal 5 5 34 2" xfId="3511"/>
    <cellStyle name="Normal 5 5 34 2 2" xfId="6495"/>
    <cellStyle name="Normal 5 5 34 3" xfId="6494"/>
    <cellStyle name="Normal 5 5 35" xfId="1677"/>
    <cellStyle name="Normal 5 5 35 2" xfId="3512"/>
    <cellStyle name="Normal 5 5 35 2 2" xfId="6497"/>
    <cellStyle name="Normal 5 5 35 3" xfId="6496"/>
    <cellStyle name="Normal 5 5 36" xfId="1678"/>
    <cellStyle name="Normal 5 5 36 2" xfId="3513"/>
    <cellStyle name="Normal 5 5 36 2 2" xfId="6499"/>
    <cellStyle name="Normal 5 5 36 3" xfId="6498"/>
    <cellStyle name="Normal 5 5 37" xfId="1679"/>
    <cellStyle name="Normal 5 5 37 2" xfId="3514"/>
    <cellStyle name="Normal 5 5 37 2 2" xfId="6501"/>
    <cellStyle name="Normal 5 5 37 3" xfId="6500"/>
    <cellStyle name="Normal 5 5 38" xfId="1680"/>
    <cellStyle name="Normal 5 5 38 2" xfId="3515"/>
    <cellStyle name="Normal 5 5 38 2 2" xfId="6503"/>
    <cellStyle name="Normal 5 5 38 3" xfId="6502"/>
    <cellStyle name="Normal 5 5 39" xfId="1681"/>
    <cellStyle name="Normal 5 5 39 2" xfId="3516"/>
    <cellStyle name="Normal 5 5 39 2 2" xfId="6505"/>
    <cellStyle name="Normal 5 5 39 3" xfId="6504"/>
    <cellStyle name="Normal 5 5 4" xfId="1682"/>
    <cellStyle name="Normal 5 5 4 2" xfId="3517"/>
    <cellStyle name="Normal 5 5 4 2 2" xfId="6507"/>
    <cellStyle name="Normal 5 5 4 3" xfId="6506"/>
    <cellStyle name="Normal 5 5 40" xfId="1683"/>
    <cellStyle name="Normal 5 5 40 2" xfId="3518"/>
    <cellStyle name="Normal 5 5 40 2 2" xfId="6509"/>
    <cellStyle name="Normal 5 5 40 3" xfId="6508"/>
    <cellStyle name="Normal 5 5 41" xfId="1684"/>
    <cellStyle name="Normal 5 5 41 2" xfId="3519"/>
    <cellStyle name="Normal 5 5 41 2 2" xfId="6511"/>
    <cellStyle name="Normal 5 5 41 3" xfId="6510"/>
    <cellStyle name="Normal 5 5 42" xfId="1685"/>
    <cellStyle name="Normal 5 5 42 2" xfId="3520"/>
    <cellStyle name="Normal 5 5 42 2 2" xfId="6513"/>
    <cellStyle name="Normal 5 5 42 3" xfId="6512"/>
    <cellStyle name="Normal 5 5 43" xfId="1686"/>
    <cellStyle name="Normal 5 5 43 2" xfId="3521"/>
    <cellStyle name="Normal 5 5 43 2 2" xfId="6515"/>
    <cellStyle name="Normal 5 5 43 3" xfId="6514"/>
    <cellStyle name="Normal 5 5 44" xfId="2388"/>
    <cellStyle name="Normal 5 5 44 2" xfId="6516"/>
    <cellStyle name="Normal 5 5 45" xfId="6439"/>
    <cellStyle name="Normal 5 5 5" xfId="1687"/>
    <cellStyle name="Normal 5 5 5 2" xfId="3522"/>
    <cellStyle name="Normal 5 5 5 2 2" xfId="6518"/>
    <cellStyle name="Normal 5 5 5 3" xfId="6517"/>
    <cellStyle name="Normal 5 5 6" xfId="1688"/>
    <cellStyle name="Normal 5 5 6 2" xfId="3523"/>
    <cellStyle name="Normal 5 5 6 2 2" xfId="6520"/>
    <cellStyle name="Normal 5 5 6 3" xfId="6519"/>
    <cellStyle name="Normal 5 5 7" xfId="1689"/>
    <cellStyle name="Normal 5 5 7 2" xfId="3524"/>
    <cellStyle name="Normal 5 5 7 2 2" xfId="6522"/>
    <cellStyle name="Normal 5 5 7 3" xfId="6521"/>
    <cellStyle name="Normal 5 5 8" xfId="1690"/>
    <cellStyle name="Normal 5 5 8 2" xfId="3525"/>
    <cellStyle name="Normal 5 5 8 2 2" xfId="6524"/>
    <cellStyle name="Normal 5 5 8 3" xfId="6523"/>
    <cellStyle name="Normal 5 5 9" xfId="1691"/>
    <cellStyle name="Normal 5 5 9 2" xfId="3526"/>
    <cellStyle name="Normal 5 5 9 2 2" xfId="6526"/>
    <cellStyle name="Normal 5 5 9 3" xfId="6525"/>
    <cellStyle name="Normal 5 50" xfId="1692"/>
    <cellStyle name="Normal 5 50 2" xfId="3527"/>
    <cellStyle name="Normal 5 50 2 2" xfId="6528"/>
    <cellStyle name="Normal 5 50 3" xfId="6527"/>
    <cellStyle name="Normal 5 51" xfId="1693"/>
    <cellStyle name="Normal 5 51 2" xfId="3528"/>
    <cellStyle name="Normal 5 51 2 2" xfId="6530"/>
    <cellStyle name="Normal 5 51 3" xfId="6529"/>
    <cellStyle name="Normal 5 52" xfId="1694"/>
    <cellStyle name="Normal 5 52 2" xfId="3529"/>
    <cellStyle name="Normal 5 52 2 2" xfId="6532"/>
    <cellStyle name="Normal 5 52 3" xfId="6531"/>
    <cellStyle name="Normal 5 53" xfId="1695"/>
    <cellStyle name="Normal 5 53 2" xfId="3530"/>
    <cellStyle name="Normal 5 53 2 2" xfId="6534"/>
    <cellStyle name="Normal 5 53 3" xfId="6533"/>
    <cellStyle name="Normal 5 54" xfId="1696"/>
    <cellStyle name="Normal 5 54 2" xfId="3531"/>
    <cellStyle name="Normal 5 54 2 2" xfId="6536"/>
    <cellStyle name="Normal 5 54 3" xfId="6535"/>
    <cellStyle name="Normal 5 55" xfId="1697"/>
    <cellStyle name="Normal 5 55 2" xfId="3532"/>
    <cellStyle name="Normal 5 55 2 2" xfId="6538"/>
    <cellStyle name="Normal 5 55 3" xfId="6537"/>
    <cellStyle name="Normal 5 56" xfId="2380"/>
    <cellStyle name="Normal 5 56 2" xfId="6539"/>
    <cellStyle name="Normal 5 57" xfId="5748"/>
    <cellStyle name="Normal 5 58" xfId="229"/>
    <cellStyle name="Normal 5 59" xfId="115"/>
    <cellStyle name="Normal 5 6" xfId="238"/>
    <cellStyle name="Normal 5 6 10" xfId="1698"/>
    <cellStyle name="Normal 5 6 10 2" xfId="3533"/>
    <cellStyle name="Normal 5 6 10 2 2" xfId="6542"/>
    <cellStyle name="Normal 5 6 10 3" xfId="6541"/>
    <cellStyle name="Normal 5 6 11" xfId="1699"/>
    <cellStyle name="Normal 5 6 11 2" xfId="3534"/>
    <cellStyle name="Normal 5 6 11 2 2" xfId="6544"/>
    <cellStyle name="Normal 5 6 11 3" xfId="6543"/>
    <cellStyle name="Normal 5 6 12" xfId="1700"/>
    <cellStyle name="Normal 5 6 12 2" xfId="3535"/>
    <cellStyle name="Normal 5 6 12 2 2" xfId="6546"/>
    <cellStyle name="Normal 5 6 12 3" xfId="6545"/>
    <cellStyle name="Normal 5 6 13" xfId="1701"/>
    <cellStyle name="Normal 5 6 13 2" xfId="3536"/>
    <cellStyle name="Normal 5 6 13 2 2" xfId="6548"/>
    <cellStyle name="Normal 5 6 13 3" xfId="6547"/>
    <cellStyle name="Normal 5 6 14" xfId="1702"/>
    <cellStyle name="Normal 5 6 14 2" xfId="3537"/>
    <cellStyle name="Normal 5 6 14 2 2" xfId="6550"/>
    <cellStyle name="Normal 5 6 14 3" xfId="6549"/>
    <cellStyle name="Normal 5 6 15" xfId="1703"/>
    <cellStyle name="Normal 5 6 15 2" xfId="3538"/>
    <cellStyle name="Normal 5 6 15 2 2" xfId="6552"/>
    <cellStyle name="Normal 5 6 15 3" xfId="6551"/>
    <cellStyle name="Normal 5 6 16" xfId="1704"/>
    <cellStyle name="Normal 5 6 16 2" xfId="3539"/>
    <cellStyle name="Normal 5 6 16 2 2" xfId="6554"/>
    <cellStyle name="Normal 5 6 16 3" xfId="6553"/>
    <cellStyle name="Normal 5 6 17" xfId="1705"/>
    <cellStyle name="Normal 5 6 17 2" xfId="3540"/>
    <cellStyle name="Normal 5 6 17 2 2" xfId="6556"/>
    <cellStyle name="Normal 5 6 17 3" xfId="6555"/>
    <cellStyle name="Normal 5 6 18" xfId="1706"/>
    <cellStyle name="Normal 5 6 18 2" xfId="3541"/>
    <cellStyle name="Normal 5 6 18 2 2" xfId="6558"/>
    <cellStyle name="Normal 5 6 18 3" xfId="6557"/>
    <cellStyle name="Normal 5 6 19" xfId="1707"/>
    <cellStyle name="Normal 5 6 19 2" xfId="3542"/>
    <cellStyle name="Normal 5 6 19 2 2" xfId="6560"/>
    <cellStyle name="Normal 5 6 19 3" xfId="6559"/>
    <cellStyle name="Normal 5 6 2" xfId="282"/>
    <cellStyle name="Normal 5 6 2 2" xfId="2355"/>
    <cellStyle name="Normal 5 6 2 2 2" xfId="3731"/>
    <cellStyle name="Normal 5 6 2 2 2 2" xfId="6563"/>
    <cellStyle name="Normal 5 6 2 2 3" xfId="6562"/>
    <cellStyle name="Normal 5 6 2 3" xfId="2419"/>
    <cellStyle name="Normal 5 6 2 3 2" xfId="6564"/>
    <cellStyle name="Normal 5 6 2 4" xfId="6561"/>
    <cellStyle name="Normal 5 6 20" xfId="1708"/>
    <cellStyle name="Normal 5 6 20 2" xfId="3543"/>
    <cellStyle name="Normal 5 6 20 2 2" xfId="6566"/>
    <cellStyle name="Normal 5 6 20 3" xfId="6565"/>
    <cellStyle name="Normal 5 6 21" xfId="1709"/>
    <cellStyle name="Normal 5 6 21 2" xfId="3544"/>
    <cellStyle name="Normal 5 6 21 2 2" xfId="6568"/>
    <cellStyle name="Normal 5 6 21 3" xfId="6567"/>
    <cellStyle name="Normal 5 6 22" xfId="1710"/>
    <cellStyle name="Normal 5 6 22 2" xfId="3545"/>
    <cellStyle name="Normal 5 6 22 2 2" xfId="6570"/>
    <cellStyle name="Normal 5 6 22 3" xfId="6569"/>
    <cellStyle name="Normal 5 6 23" xfId="1711"/>
    <cellStyle name="Normal 5 6 23 2" xfId="3546"/>
    <cellStyle name="Normal 5 6 23 2 2" xfId="6572"/>
    <cellStyle name="Normal 5 6 23 3" xfId="6571"/>
    <cellStyle name="Normal 5 6 24" xfId="1712"/>
    <cellStyle name="Normal 5 6 24 2" xfId="3547"/>
    <cellStyle name="Normal 5 6 24 2 2" xfId="6574"/>
    <cellStyle name="Normal 5 6 24 3" xfId="6573"/>
    <cellStyle name="Normal 5 6 25" xfId="1713"/>
    <cellStyle name="Normal 5 6 25 2" xfId="3548"/>
    <cellStyle name="Normal 5 6 25 2 2" xfId="6576"/>
    <cellStyle name="Normal 5 6 25 3" xfId="6575"/>
    <cellStyle name="Normal 5 6 26" xfId="1714"/>
    <cellStyle name="Normal 5 6 26 2" xfId="3549"/>
    <cellStyle name="Normal 5 6 26 2 2" xfId="6578"/>
    <cellStyle name="Normal 5 6 26 3" xfId="6577"/>
    <cellStyle name="Normal 5 6 27" xfId="1715"/>
    <cellStyle name="Normal 5 6 27 2" xfId="3550"/>
    <cellStyle name="Normal 5 6 27 2 2" xfId="6580"/>
    <cellStyle name="Normal 5 6 27 3" xfId="6579"/>
    <cellStyle name="Normal 5 6 28" xfId="1716"/>
    <cellStyle name="Normal 5 6 28 2" xfId="3551"/>
    <cellStyle name="Normal 5 6 28 2 2" xfId="6582"/>
    <cellStyle name="Normal 5 6 28 3" xfId="6581"/>
    <cellStyle name="Normal 5 6 29" xfId="1717"/>
    <cellStyle name="Normal 5 6 29 2" xfId="3552"/>
    <cellStyle name="Normal 5 6 29 2 2" xfId="6584"/>
    <cellStyle name="Normal 5 6 29 3" xfId="6583"/>
    <cellStyle name="Normal 5 6 3" xfId="1718"/>
    <cellStyle name="Normal 5 6 3 2" xfId="3553"/>
    <cellStyle name="Normal 5 6 3 2 2" xfId="6586"/>
    <cellStyle name="Normal 5 6 3 3" xfId="6585"/>
    <cellStyle name="Normal 5 6 30" xfId="1719"/>
    <cellStyle name="Normal 5 6 30 2" xfId="3554"/>
    <cellStyle name="Normal 5 6 30 2 2" xfId="6588"/>
    <cellStyle name="Normal 5 6 30 3" xfId="6587"/>
    <cellStyle name="Normal 5 6 31" xfId="1720"/>
    <cellStyle name="Normal 5 6 31 2" xfId="3555"/>
    <cellStyle name="Normal 5 6 31 2 2" xfId="6590"/>
    <cellStyle name="Normal 5 6 31 3" xfId="6589"/>
    <cellStyle name="Normal 5 6 32" xfId="1721"/>
    <cellStyle name="Normal 5 6 32 2" xfId="3556"/>
    <cellStyle name="Normal 5 6 32 2 2" xfId="6592"/>
    <cellStyle name="Normal 5 6 32 3" xfId="6591"/>
    <cellStyle name="Normal 5 6 33" xfId="1722"/>
    <cellStyle name="Normal 5 6 33 2" xfId="3557"/>
    <cellStyle name="Normal 5 6 33 2 2" xfId="6594"/>
    <cellStyle name="Normal 5 6 33 3" xfId="6593"/>
    <cellStyle name="Normal 5 6 34" xfId="1723"/>
    <cellStyle name="Normal 5 6 34 2" xfId="3558"/>
    <cellStyle name="Normal 5 6 34 2 2" xfId="6596"/>
    <cellStyle name="Normal 5 6 34 3" xfId="6595"/>
    <cellStyle name="Normal 5 6 35" xfId="1724"/>
    <cellStyle name="Normal 5 6 35 2" xfId="3559"/>
    <cellStyle name="Normal 5 6 35 2 2" xfId="6598"/>
    <cellStyle name="Normal 5 6 35 3" xfId="6597"/>
    <cellStyle name="Normal 5 6 36" xfId="1725"/>
    <cellStyle name="Normal 5 6 36 2" xfId="3560"/>
    <cellStyle name="Normal 5 6 36 2 2" xfId="6600"/>
    <cellStyle name="Normal 5 6 36 3" xfId="6599"/>
    <cellStyle name="Normal 5 6 37" xfId="1726"/>
    <cellStyle name="Normal 5 6 37 2" xfId="3561"/>
    <cellStyle name="Normal 5 6 37 2 2" xfId="6602"/>
    <cellStyle name="Normal 5 6 37 3" xfId="6601"/>
    <cellStyle name="Normal 5 6 38" xfId="1727"/>
    <cellStyle name="Normal 5 6 38 2" xfId="3562"/>
    <cellStyle name="Normal 5 6 38 2 2" xfId="6604"/>
    <cellStyle name="Normal 5 6 38 3" xfId="6603"/>
    <cellStyle name="Normal 5 6 39" xfId="1728"/>
    <cellStyle name="Normal 5 6 39 2" xfId="3563"/>
    <cellStyle name="Normal 5 6 39 2 2" xfId="6606"/>
    <cellStyle name="Normal 5 6 39 3" xfId="6605"/>
    <cellStyle name="Normal 5 6 4" xfId="1729"/>
    <cellStyle name="Normal 5 6 4 2" xfId="3564"/>
    <cellStyle name="Normal 5 6 4 2 2" xfId="6608"/>
    <cellStyle name="Normal 5 6 4 3" xfId="6607"/>
    <cellStyle name="Normal 5 6 40" xfId="1730"/>
    <cellStyle name="Normal 5 6 40 2" xfId="3565"/>
    <cellStyle name="Normal 5 6 40 2 2" xfId="6610"/>
    <cellStyle name="Normal 5 6 40 3" xfId="6609"/>
    <cellStyle name="Normal 5 6 41" xfId="1731"/>
    <cellStyle name="Normal 5 6 41 2" xfId="3566"/>
    <cellStyle name="Normal 5 6 41 2 2" xfId="6612"/>
    <cellStyle name="Normal 5 6 41 3" xfId="6611"/>
    <cellStyle name="Normal 5 6 42" xfId="1732"/>
    <cellStyle name="Normal 5 6 42 2" xfId="3567"/>
    <cellStyle name="Normal 5 6 42 2 2" xfId="6614"/>
    <cellStyle name="Normal 5 6 42 3" xfId="6613"/>
    <cellStyle name="Normal 5 6 43" xfId="1733"/>
    <cellStyle name="Normal 5 6 43 2" xfId="3568"/>
    <cellStyle name="Normal 5 6 43 2 2" xfId="6616"/>
    <cellStyle name="Normal 5 6 43 3" xfId="6615"/>
    <cellStyle name="Normal 5 6 44" xfId="2389"/>
    <cellStyle name="Normal 5 6 44 2" xfId="6617"/>
    <cellStyle name="Normal 5 6 45" xfId="6540"/>
    <cellStyle name="Normal 5 6 5" xfId="1734"/>
    <cellStyle name="Normal 5 6 5 2" xfId="3569"/>
    <cellStyle name="Normal 5 6 5 2 2" xfId="6619"/>
    <cellStyle name="Normal 5 6 5 3" xfId="6618"/>
    <cellStyle name="Normal 5 6 6" xfId="1735"/>
    <cellStyle name="Normal 5 6 6 2" xfId="3570"/>
    <cellStyle name="Normal 5 6 6 2 2" xfId="6621"/>
    <cellStyle name="Normal 5 6 6 3" xfId="6620"/>
    <cellStyle name="Normal 5 6 7" xfId="1736"/>
    <cellStyle name="Normal 5 6 7 2" xfId="3571"/>
    <cellStyle name="Normal 5 6 7 2 2" xfId="6623"/>
    <cellStyle name="Normal 5 6 7 3" xfId="6622"/>
    <cellStyle name="Normal 5 6 8" xfId="1737"/>
    <cellStyle name="Normal 5 6 8 2" xfId="3572"/>
    <cellStyle name="Normal 5 6 8 2 2" xfId="6625"/>
    <cellStyle name="Normal 5 6 8 3" xfId="6624"/>
    <cellStyle name="Normal 5 6 9" xfId="1738"/>
    <cellStyle name="Normal 5 6 9 2" xfId="3573"/>
    <cellStyle name="Normal 5 6 9 2 2" xfId="6627"/>
    <cellStyle name="Normal 5 6 9 3" xfId="6626"/>
    <cellStyle name="Normal 5 7" xfId="239"/>
    <cellStyle name="Normal 5 7 10" xfId="1739"/>
    <cellStyle name="Normal 5 7 10 2" xfId="3574"/>
    <cellStyle name="Normal 5 7 10 2 2" xfId="6630"/>
    <cellStyle name="Normal 5 7 10 3" xfId="6629"/>
    <cellStyle name="Normal 5 7 11" xfId="1740"/>
    <cellStyle name="Normal 5 7 11 2" xfId="3575"/>
    <cellStyle name="Normal 5 7 11 2 2" xfId="6632"/>
    <cellStyle name="Normal 5 7 11 3" xfId="6631"/>
    <cellStyle name="Normal 5 7 12" xfId="1741"/>
    <cellStyle name="Normal 5 7 12 2" xfId="3576"/>
    <cellStyle name="Normal 5 7 12 2 2" xfId="6634"/>
    <cellStyle name="Normal 5 7 12 3" xfId="6633"/>
    <cellStyle name="Normal 5 7 13" xfId="1742"/>
    <cellStyle name="Normal 5 7 13 2" xfId="3577"/>
    <cellStyle name="Normal 5 7 13 2 2" xfId="6636"/>
    <cellStyle name="Normal 5 7 13 3" xfId="6635"/>
    <cellStyle name="Normal 5 7 14" xfId="1743"/>
    <cellStyle name="Normal 5 7 14 2" xfId="3578"/>
    <cellStyle name="Normal 5 7 14 2 2" xfId="6638"/>
    <cellStyle name="Normal 5 7 14 3" xfId="6637"/>
    <cellStyle name="Normal 5 7 15" xfId="1744"/>
    <cellStyle name="Normal 5 7 15 2" xfId="3579"/>
    <cellStyle name="Normal 5 7 15 2 2" xfId="6640"/>
    <cellStyle name="Normal 5 7 15 3" xfId="6639"/>
    <cellStyle name="Normal 5 7 16" xfId="1745"/>
    <cellStyle name="Normal 5 7 16 2" xfId="3580"/>
    <cellStyle name="Normal 5 7 16 2 2" xfId="6642"/>
    <cellStyle name="Normal 5 7 16 3" xfId="6641"/>
    <cellStyle name="Normal 5 7 17" xfId="1746"/>
    <cellStyle name="Normal 5 7 17 2" xfId="3581"/>
    <cellStyle name="Normal 5 7 17 2 2" xfId="6644"/>
    <cellStyle name="Normal 5 7 17 3" xfId="6643"/>
    <cellStyle name="Normal 5 7 18" xfId="1747"/>
    <cellStyle name="Normal 5 7 18 2" xfId="3582"/>
    <cellStyle name="Normal 5 7 18 2 2" xfId="6646"/>
    <cellStyle name="Normal 5 7 18 3" xfId="6645"/>
    <cellStyle name="Normal 5 7 19" xfId="1748"/>
    <cellStyle name="Normal 5 7 19 2" xfId="3583"/>
    <cellStyle name="Normal 5 7 19 2 2" xfId="6648"/>
    <cellStyle name="Normal 5 7 19 3" xfId="6647"/>
    <cellStyle name="Normal 5 7 2" xfId="283"/>
    <cellStyle name="Normal 5 7 2 2" xfId="2356"/>
    <cellStyle name="Normal 5 7 2 2 2" xfId="3732"/>
    <cellStyle name="Normal 5 7 2 2 2 2" xfId="6651"/>
    <cellStyle name="Normal 5 7 2 2 3" xfId="6650"/>
    <cellStyle name="Normal 5 7 2 3" xfId="2420"/>
    <cellStyle name="Normal 5 7 2 3 2" xfId="6652"/>
    <cellStyle name="Normal 5 7 2 4" xfId="6649"/>
    <cellStyle name="Normal 5 7 20" xfId="1749"/>
    <cellStyle name="Normal 5 7 20 2" xfId="3584"/>
    <cellStyle name="Normal 5 7 20 2 2" xfId="6654"/>
    <cellStyle name="Normal 5 7 20 3" xfId="6653"/>
    <cellStyle name="Normal 5 7 21" xfId="1750"/>
    <cellStyle name="Normal 5 7 21 2" xfId="3585"/>
    <cellStyle name="Normal 5 7 21 2 2" xfId="6656"/>
    <cellStyle name="Normal 5 7 21 3" xfId="6655"/>
    <cellStyle name="Normal 5 7 22" xfId="1751"/>
    <cellStyle name="Normal 5 7 22 2" xfId="3586"/>
    <cellStyle name="Normal 5 7 22 2 2" xfId="6658"/>
    <cellStyle name="Normal 5 7 22 3" xfId="6657"/>
    <cellStyle name="Normal 5 7 23" xfId="1752"/>
    <cellStyle name="Normal 5 7 23 2" xfId="3587"/>
    <cellStyle name="Normal 5 7 23 2 2" xfId="6660"/>
    <cellStyle name="Normal 5 7 23 3" xfId="6659"/>
    <cellStyle name="Normal 5 7 24" xfId="1753"/>
    <cellStyle name="Normal 5 7 24 2" xfId="3588"/>
    <cellStyle name="Normal 5 7 24 2 2" xfId="6662"/>
    <cellStyle name="Normal 5 7 24 3" xfId="6661"/>
    <cellStyle name="Normal 5 7 25" xfId="1754"/>
    <cellStyle name="Normal 5 7 25 2" xfId="3589"/>
    <cellStyle name="Normal 5 7 25 2 2" xfId="6664"/>
    <cellStyle name="Normal 5 7 25 3" xfId="6663"/>
    <cellStyle name="Normal 5 7 26" xfId="1755"/>
    <cellStyle name="Normal 5 7 26 2" xfId="3590"/>
    <cellStyle name="Normal 5 7 26 2 2" xfId="6666"/>
    <cellStyle name="Normal 5 7 26 3" xfId="6665"/>
    <cellStyle name="Normal 5 7 27" xfId="1756"/>
    <cellStyle name="Normal 5 7 27 2" xfId="3591"/>
    <cellStyle name="Normal 5 7 27 2 2" xfId="6668"/>
    <cellStyle name="Normal 5 7 27 3" xfId="6667"/>
    <cellStyle name="Normal 5 7 28" xfId="1757"/>
    <cellStyle name="Normal 5 7 28 2" xfId="3592"/>
    <cellStyle name="Normal 5 7 28 2 2" xfId="6670"/>
    <cellStyle name="Normal 5 7 28 3" xfId="6669"/>
    <cellStyle name="Normal 5 7 29" xfId="1758"/>
    <cellStyle name="Normal 5 7 29 2" xfId="3593"/>
    <cellStyle name="Normal 5 7 29 2 2" xfId="6672"/>
    <cellStyle name="Normal 5 7 29 3" xfId="6671"/>
    <cellStyle name="Normal 5 7 3" xfId="1759"/>
    <cellStyle name="Normal 5 7 3 2" xfId="3594"/>
    <cellStyle name="Normal 5 7 3 2 2" xfId="6674"/>
    <cellStyle name="Normal 5 7 3 3" xfId="6673"/>
    <cellStyle name="Normal 5 7 30" xfId="1760"/>
    <cellStyle name="Normal 5 7 30 2" xfId="3595"/>
    <cellStyle name="Normal 5 7 30 2 2" xfId="6676"/>
    <cellStyle name="Normal 5 7 30 3" xfId="6675"/>
    <cellStyle name="Normal 5 7 31" xfId="1761"/>
    <cellStyle name="Normal 5 7 31 2" xfId="3596"/>
    <cellStyle name="Normal 5 7 31 2 2" xfId="6678"/>
    <cellStyle name="Normal 5 7 31 3" xfId="6677"/>
    <cellStyle name="Normal 5 7 32" xfId="1762"/>
    <cellStyle name="Normal 5 7 32 2" xfId="3597"/>
    <cellStyle name="Normal 5 7 32 2 2" xfId="6680"/>
    <cellStyle name="Normal 5 7 32 3" xfId="6679"/>
    <cellStyle name="Normal 5 7 33" xfId="1763"/>
    <cellStyle name="Normal 5 7 33 2" xfId="3598"/>
    <cellStyle name="Normal 5 7 33 2 2" xfId="6682"/>
    <cellStyle name="Normal 5 7 33 3" xfId="6681"/>
    <cellStyle name="Normal 5 7 34" xfId="1764"/>
    <cellStyle name="Normal 5 7 34 2" xfId="3599"/>
    <cellStyle name="Normal 5 7 34 2 2" xfId="6684"/>
    <cellStyle name="Normal 5 7 34 3" xfId="6683"/>
    <cellStyle name="Normal 5 7 35" xfId="1765"/>
    <cellStyle name="Normal 5 7 35 2" xfId="3600"/>
    <cellStyle name="Normal 5 7 35 2 2" xfId="6686"/>
    <cellStyle name="Normal 5 7 35 3" xfId="6685"/>
    <cellStyle name="Normal 5 7 36" xfId="1766"/>
    <cellStyle name="Normal 5 7 36 2" xfId="3601"/>
    <cellStyle name="Normal 5 7 36 2 2" xfId="6688"/>
    <cellStyle name="Normal 5 7 36 3" xfId="6687"/>
    <cellStyle name="Normal 5 7 37" xfId="1767"/>
    <cellStyle name="Normal 5 7 37 2" xfId="3602"/>
    <cellStyle name="Normal 5 7 37 2 2" xfId="6690"/>
    <cellStyle name="Normal 5 7 37 3" xfId="6689"/>
    <cellStyle name="Normal 5 7 38" xfId="1768"/>
    <cellStyle name="Normal 5 7 38 2" xfId="3603"/>
    <cellStyle name="Normal 5 7 38 2 2" xfId="6692"/>
    <cellStyle name="Normal 5 7 38 3" xfId="6691"/>
    <cellStyle name="Normal 5 7 39" xfId="1769"/>
    <cellStyle name="Normal 5 7 39 2" xfId="3604"/>
    <cellStyle name="Normal 5 7 39 2 2" xfId="6694"/>
    <cellStyle name="Normal 5 7 39 3" xfId="6693"/>
    <cellStyle name="Normal 5 7 4" xfId="1770"/>
    <cellStyle name="Normal 5 7 4 2" xfId="3605"/>
    <cellStyle name="Normal 5 7 4 2 2" xfId="6696"/>
    <cellStyle name="Normal 5 7 4 3" xfId="6695"/>
    <cellStyle name="Normal 5 7 40" xfId="1771"/>
    <cellStyle name="Normal 5 7 40 2" xfId="3606"/>
    <cellStyle name="Normal 5 7 40 2 2" xfId="6698"/>
    <cellStyle name="Normal 5 7 40 3" xfId="6697"/>
    <cellStyle name="Normal 5 7 41" xfId="1772"/>
    <cellStyle name="Normal 5 7 41 2" xfId="3607"/>
    <cellStyle name="Normal 5 7 41 2 2" xfId="6700"/>
    <cellStyle name="Normal 5 7 41 3" xfId="6699"/>
    <cellStyle name="Normal 5 7 42" xfId="1773"/>
    <cellStyle name="Normal 5 7 42 2" xfId="3608"/>
    <cellStyle name="Normal 5 7 42 2 2" xfId="6702"/>
    <cellStyle name="Normal 5 7 42 3" xfId="6701"/>
    <cellStyle name="Normal 5 7 43" xfId="1774"/>
    <cellStyle name="Normal 5 7 43 2" xfId="3609"/>
    <cellStyle name="Normal 5 7 43 2 2" xfId="6704"/>
    <cellStyle name="Normal 5 7 43 3" xfId="6703"/>
    <cellStyle name="Normal 5 7 44" xfId="2390"/>
    <cellStyle name="Normal 5 7 44 2" xfId="6705"/>
    <cellStyle name="Normal 5 7 45" xfId="6628"/>
    <cellStyle name="Normal 5 7 5" xfId="1775"/>
    <cellStyle name="Normal 5 7 5 2" xfId="3610"/>
    <cellStyle name="Normal 5 7 5 2 2" xfId="6707"/>
    <cellStyle name="Normal 5 7 5 3" xfId="6706"/>
    <cellStyle name="Normal 5 7 6" xfId="1776"/>
    <cellStyle name="Normal 5 7 6 2" xfId="3611"/>
    <cellStyle name="Normal 5 7 6 2 2" xfId="6709"/>
    <cellStyle name="Normal 5 7 6 3" xfId="6708"/>
    <cellStyle name="Normal 5 7 7" xfId="1777"/>
    <cellStyle name="Normal 5 7 7 2" xfId="3612"/>
    <cellStyle name="Normal 5 7 7 2 2" xfId="6711"/>
    <cellStyle name="Normal 5 7 7 3" xfId="6710"/>
    <cellStyle name="Normal 5 7 8" xfId="1778"/>
    <cellStyle name="Normal 5 7 8 2" xfId="3613"/>
    <cellStyle name="Normal 5 7 8 2 2" xfId="6713"/>
    <cellStyle name="Normal 5 7 8 3" xfId="6712"/>
    <cellStyle name="Normal 5 7 9" xfId="1779"/>
    <cellStyle name="Normal 5 7 9 2" xfId="3614"/>
    <cellStyle name="Normal 5 7 9 2 2" xfId="6715"/>
    <cellStyle name="Normal 5 7 9 3" xfId="6714"/>
    <cellStyle name="Normal 5 8" xfId="240"/>
    <cellStyle name="Normal 5 8 10" xfId="1780"/>
    <cellStyle name="Normal 5 8 10 2" xfId="3615"/>
    <cellStyle name="Normal 5 8 10 2 2" xfId="6718"/>
    <cellStyle name="Normal 5 8 10 3" xfId="6717"/>
    <cellStyle name="Normal 5 8 11" xfId="1781"/>
    <cellStyle name="Normal 5 8 11 2" xfId="3616"/>
    <cellStyle name="Normal 5 8 11 2 2" xfId="6720"/>
    <cellStyle name="Normal 5 8 11 3" xfId="6719"/>
    <cellStyle name="Normal 5 8 12" xfId="1782"/>
    <cellStyle name="Normal 5 8 12 2" xfId="3617"/>
    <cellStyle name="Normal 5 8 12 2 2" xfId="6722"/>
    <cellStyle name="Normal 5 8 12 3" xfId="6721"/>
    <cellStyle name="Normal 5 8 13" xfId="1783"/>
    <cellStyle name="Normal 5 8 13 2" xfId="3618"/>
    <cellStyle name="Normal 5 8 13 2 2" xfId="6724"/>
    <cellStyle name="Normal 5 8 13 3" xfId="6723"/>
    <cellStyle name="Normal 5 8 14" xfId="1784"/>
    <cellStyle name="Normal 5 8 14 2" xfId="3619"/>
    <cellStyle name="Normal 5 8 14 2 2" xfId="6726"/>
    <cellStyle name="Normal 5 8 14 3" xfId="6725"/>
    <cellStyle name="Normal 5 8 15" xfId="1785"/>
    <cellStyle name="Normal 5 8 15 2" xfId="3620"/>
    <cellStyle name="Normal 5 8 15 2 2" xfId="6728"/>
    <cellStyle name="Normal 5 8 15 3" xfId="6727"/>
    <cellStyle name="Normal 5 8 16" xfId="1786"/>
    <cellStyle name="Normal 5 8 16 2" xfId="3621"/>
    <cellStyle name="Normal 5 8 16 2 2" xfId="6730"/>
    <cellStyle name="Normal 5 8 16 3" xfId="6729"/>
    <cellStyle name="Normal 5 8 17" xfId="1787"/>
    <cellStyle name="Normal 5 8 17 2" xfId="3622"/>
    <cellStyle name="Normal 5 8 17 2 2" xfId="6732"/>
    <cellStyle name="Normal 5 8 17 3" xfId="6731"/>
    <cellStyle name="Normal 5 8 18" xfId="1788"/>
    <cellStyle name="Normal 5 8 18 2" xfId="3623"/>
    <cellStyle name="Normal 5 8 18 2 2" xfId="6734"/>
    <cellStyle name="Normal 5 8 18 3" xfId="6733"/>
    <cellStyle name="Normal 5 8 19" xfId="1789"/>
    <cellStyle name="Normal 5 8 19 2" xfId="3624"/>
    <cellStyle name="Normal 5 8 19 2 2" xfId="6736"/>
    <cellStyle name="Normal 5 8 19 3" xfId="6735"/>
    <cellStyle name="Normal 5 8 2" xfId="284"/>
    <cellStyle name="Normal 5 8 2 2" xfId="2357"/>
    <cellStyle name="Normal 5 8 2 2 2" xfId="3733"/>
    <cellStyle name="Normal 5 8 2 2 2 2" xfId="6739"/>
    <cellStyle name="Normal 5 8 2 2 3" xfId="6738"/>
    <cellStyle name="Normal 5 8 2 3" xfId="2421"/>
    <cellStyle name="Normal 5 8 2 3 2" xfId="6740"/>
    <cellStyle name="Normal 5 8 2 4" xfId="6737"/>
    <cellStyle name="Normal 5 8 20" xfId="1790"/>
    <cellStyle name="Normal 5 8 20 2" xfId="3625"/>
    <cellStyle name="Normal 5 8 20 2 2" xfId="6742"/>
    <cellStyle name="Normal 5 8 20 3" xfId="6741"/>
    <cellStyle name="Normal 5 8 21" xfId="1791"/>
    <cellStyle name="Normal 5 8 21 2" xfId="3626"/>
    <cellStyle name="Normal 5 8 21 2 2" xfId="6744"/>
    <cellStyle name="Normal 5 8 21 3" xfId="6743"/>
    <cellStyle name="Normal 5 8 22" xfId="1792"/>
    <cellStyle name="Normal 5 8 22 2" xfId="3627"/>
    <cellStyle name="Normal 5 8 22 2 2" xfId="6746"/>
    <cellStyle name="Normal 5 8 22 3" xfId="6745"/>
    <cellStyle name="Normal 5 8 23" xfId="1793"/>
    <cellStyle name="Normal 5 8 23 2" xfId="3628"/>
    <cellStyle name="Normal 5 8 23 2 2" xfId="6748"/>
    <cellStyle name="Normal 5 8 23 3" xfId="6747"/>
    <cellStyle name="Normal 5 8 24" xfId="1794"/>
    <cellStyle name="Normal 5 8 24 2" xfId="3629"/>
    <cellStyle name="Normal 5 8 24 2 2" xfId="6750"/>
    <cellStyle name="Normal 5 8 24 3" xfId="6749"/>
    <cellStyle name="Normal 5 8 25" xfId="1795"/>
    <cellStyle name="Normal 5 8 25 2" xfId="3630"/>
    <cellStyle name="Normal 5 8 25 2 2" xfId="6752"/>
    <cellStyle name="Normal 5 8 25 3" xfId="6751"/>
    <cellStyle name="Normal 5 8 26" xfId="1796"/>
    <cellStyle name="Normal 5 8 26 2" xfId="3631"/>
    <cellStyle name="Normal 5 8 26 2 2" xfId="6754"/>
    <cellStyle name="Normal 5 8 26 3" xfId="6753"/>
    <cellStyle name="Normal 5 8 27" xfId="1797"/>
    <cellStyle name="Normal 5 8 27 2" xfId="3632"/>
    <cellStyle name="Normal 5 8 27 2 2" xfId="6756"/>
    <cellStyle name="Normal 5 8 27 3" xfId="6755"/>
    <cellStyle name="Normal 5 8 28" xfId="1798"/>
    <cellStyle name="Normal 5 8 28 2" xfId="3633"/>
    <cellStyle name="Normal 5 8 28 2 2" xfId="6758"/>
    <cellStyle name="Normal 5 8 28 3" xfId="6757"/>
    <cellStyle name="Normal 5 8 29" xfId="1799"/>
    <cellStyle name="Normal 5 8 29 2" xfId="3634"/>
    <cellStyle name="Normal 5 8 29 2 2" xfId="6760"/>
    <cellStyle name="Normal 5 8 29 3" xfId="6759"/>
    <cellStyle name="Normal 5 8 3" xfId="1800"/>
    <cellStyle name="Normal 5 8 3 2" xfId="3635"/>
    <cellStyle name="Normal 5 8 3 2 2" xfId="6762"/>
    <cellStyle name="Normal 5 8 3 3" xfId="6761"/>
    <cellStyle name="Normal 5 8 30" xfId="1801"/>
    <cellStyle name="Normal 5 8 30 2" xfId="3636"/>
    <cellStyle name="Normal 5 8 30 2 2" xfId="6764"/>
    <cellStyle name="Normal 5 8 30 3" xfId="6763"/>
    <cellStyle name="Normal 5 8 31" xfId="1802"/>
    <cellStyle name="Normal 5 8 31 2" xfId="3637"/>
    <cellStyle name="Normal 5 8 31 2 2" xfId="6766"/>
    <cellStyle name="Normal 5 8 31 3" xfId="6765"/>
    <cellStyle name="Normal 5 8 32" xfId="1803"/>
    <cellStyle name="Normal 5 8 32 2" xfId="3638"/>
    <cellStyle name="Normal 5 8 32 2 2" xfId="6768"/>
    <cellStyle name="Normal 5 8 32 3" xfId="6767"/>
    <cellStyle name="Normal 5 8 33" xfId="1804"/>
    <cellStyle name="Normal 5 8 33 2" xfId="3639"/>
    <cellStyle name="Normal 5 8 33 2 2" xfId="6770"/>
    <cellStyle name="Normal 5 8 33 3" xfId="6769"/>
    <cellStyle name="Normal 5 8 34" xfId="1805"/>
    <cellStyle name="Normal 5 8 34 2" xfId="3640"/>
    <cellStyle name="Normal 5 8 34 2 2" xfId="6772"/>
    <cellStyle name="Normal 5 8 34 3" xfId="6771"/>
    <cellStyle name="Normal 5 8 35" xfId="1806"/>
    <cellStyle name="Normal 5 8 35 2" xfId="3641"/>
    <cellStyle name="Normal 5 8 35 2 2" xfId="6774"/>
    <cellStyle name="Normal 5 8 35 3" xfId="6773"/>
    <cellStyle name="Normal 5 8 36" xfId="1807"/>
    <cellStyle name="Normal 5 8 36 2" xfId="3642"/>
    <cellStyle name="Normal 5 8 36 2 2" xfId="6776"/>
    <cellStyle name="Normal 5 8 36 3" xfId="6775"/>
    <cellStyle name="Normal 5 8 37" xfId="1808"/>
    <cellStyle name="Normal 5 8 37 2" xfId="3643"/>
    <cellStyle name="Normal 5 8 37 2 2" xfId="6778"/>
    <cellStyle name="Normal 5 8 37 3" xfId="6777"/>
    <cellStyle name="Normal 5 8 38" xfId="1809"/>
    <cellStyle name="Normal 5 8 38 2" xfId="3644"/>
    <cellStyle name="Normal 5 8 38 2 2" xfId="6780"/>
    <cellStyle name="Normal 5 8 38 3" xfId="6779"/>
    <cellStyle name="Normal 5 8 39" xfId="1810"/>
    <cellStyle name="Normal 5 8 39 2" xfId="3645"/>
    <cellStyle name="Normal 5 8 39 2 2" xfId="6782"/>
    <cellStyle name="Normal 5 8 39 3" xfId="6781"/>
    <cellStyle name="Normal 5 8 4" xfId="1811"/>
    <cellStyle name="Normal 5 8 4 2" xfId="3646"/>
    <cellStyle name="Normal 5 8 4 2 2" xfId="6784"/>
    <cellStyle name="Normal 5 8 4 3" xfId="6783"/>
    <cellStyle name="Normal 5 8 40" xfId="1812"/>
    <cellStyle name="Normal 5 8 40 2" xfId="3647"/>
    <cellStyle name="Normal 5 8 40 2 2" xfId="6786"/>
    <cellStyle name="Normal 5 8 40 3" xfId="6785"/>
    <cellStyle name="Normal 5 8 41" xfId="1813"/>
    <cellStyle name="Normal 5 8 41 2" xfId="3648"/>
    <cellStyle name="Normal 5 8 41 2 2" xfId="6788"/>
    <cellStyle name="Normal 5 8 41 3" xfId="6787"/>
    <cellStyle name="Normal 5 8 42" xfId="1814"/>
    <cellStyle name="Normal 5 8 42 2" xfId="3649"/>
    <cellStyle name="Normal 5 8 42 2 2" xfId="6790"/>
    <cellStyle name="Normal 5 8 42 3" xfId="6789"/>
    <cellStyle name="Normal 5 8 43" xfId="1815"/>
    <cellStyle name="Normal 5 8 43 2" xfId="3650"/>
    <cellStyle name="Normal 5 8 43 2 2" xfId="6792"/>
    <cellStyle name="Normal 5 8 43 3" xfId="6791"/>
    <cellStyle name="Normal 5 8 44" xfId="2391"/>
    <cellStyle name="Normal 5 8 44 2" xfId="6793"/>
    <cellStyle name="Normal 5 8 45" xfId="6716"/>
    <cellStyle name="Normal 5 8 5" xfId="1816"/>
    <cellStyle name="Normal 5 8 5 2" xfId="3651"/>
    <cellStyle name="Normal 5 8 5 2 2" xfId="6795"/>
    <cellStyle name="Normal 5 8 5 3" xfId="6794"/>
    <cellStyle name="Normal 5 8 6" xfId="1817"/>
    <cellStyle name="Normal 5 8 6 2" xfId="3652"/>
    <cellStyle name="Normal 5 8 6 2 2" xfId="6797"/>
    <cellStyle name="Normal 5 8 6 3" xfId="6796"/>
    <cellStyle name="Normal 5 8 7" xfId="1818"/>
    <cellStyle name="Normal 5 8 7 2" xfId="3653"/>
    <cellStyle name="Normal 5 8 7 2 2" xfId="6799"/>
    <cellStyle name="Normal 5 8 7 3" xfId="6798"/>
    <cellStyle name="Normal 5 8 8" xfId="1819"/>
    <cellStyle name="Normal 5 8 8 2" xfId="3654"/>
    <cellStyle name="Normal 5 8 8 2 2" xfId="6801"/>
    <cellStyle name="Normal 5 8 8 3" xfId="6800"/>
    <cellStyle name="Normal 5 8 9" xfId="1820"/>
    <cellStyle name="Normal 5 8 9 2" xfId="3655"/>
    <cellStyle name="Normal 5 8 9 2 2" xfId="6803"/>
    <cellStyle name="Normal 5 8 9 3" xfId="6802"/>
    <cellStyle name="Normal 5 9" xfId="241"/>
    <cellStyle name="Normal 5 9 10" xfId="1821"/>
    <cellStyle name="Normal 5 9 10 2" xfId="3656"/>
    <cellStyle name="Normal 5 9 10 2 2" xfId="6806"/>
    <cellStyle name="Normal 5 9 10 3" xfId="6805"/>
    <cellStyle name="Normal 5 9 11" xfId="1822"/>
    <cellStyle name="Normal 5 9 11 2" xfId="3657"/>
    <cellStyle name="Normal 5 9 11 2 2" xfId="6808"/>
    <cellStyle name="Normal 5 9 11 3" xfId="6807"/>
    <cellStyle name="Normal 5 9 12" xfId="1823"/>
    <cellStyle name="Normal 5 9 12 2" xfId="3658"/>
    <cellStyle name="Normal 5 9 12 2 2" xfId="6810"/>
    <cellStyle name="Normal 5 9 12 3" xfId="6809"/>
    <cellStyle name="Normal 5 9 13" xfId="1824"/>
    <cellStyle name="Normal 5 9 13 2" xfId="3659"/>
    <cellStyle name="Normal 5 9 13 2 2" xfId="6812"/>
    <cellStyle name="Normal 5 9 13 3" xfId="6811"/>
    <cellStyle name="Normal 5 9 14" xfId="1825"/>
    <cellStyle name="Normal 5 9 14 2" xfId="3660"/>
    <cellStyle name="Normal 5 9 14 2 2" xfId="6814"/>
    <cellStyle name="Normal 5 9 14 3" xfId="6813"/>
    <cellStyle name="Normal 5 9 15" xfId="1826"/>
    <cellStyle name="Normal 5 9 15 2" xfId="3661"/>
    <cellStyle name="Normal 5 9 15 2 2" xfId="6816"/>
    <cellStyle name="Normal 5 9 15 3" xfId="6815"/>
    <cellStyle name="Normal 5 9 16" xfId="1827"/>
    <cellStyle name="Normal 5 9 16 2" xfId="3662"/>
    <cellStyle name="Normal 5 9 16 2 2" xfId="6818"/>
    <cellStyle name="Normal 5 9 16 3" xfId="6817"/>
    <cellStyle name="Normal 5 9 17" xfId="1828"/>
    <cellStyle name="Normal 5 9 17 2" xfId="3663"/>
    <cellStyle name="Normal 5 9 17 2 2" xfId="6820"/>
    <cellStyle name="Normal 5 9 17 3" xfId="6819"/>
    <cellStyle name="Normal 5 9 18" xfId="1829"/>
    <cellStyle name="Normal 5 9 18 2" xfId="3664"/>
    <cellStyle name="Normal 5 9 18 2 2" xfId="6822"/>
    <cellStyle name="Normal 5 9 18 3" xfId="6821"/>
    <cellStyle name="Normal 5 9 19" xfId="1830"/>
    <cellStyle name="Normal 5 9 19 2" xfId="3665"/>
    <cellStyle name="Normal 5 9 19 2 2" xfId="6824"/>
    <cellStyle name="Normal 5 9 19 3" xfId="6823"/>
    <cellStyle name="Normal 5 9 2" xfId="285"/>
    <cellStyle name="Normal 5 9 2 2" xfId="2358"/>
    <cellStyle name="Normal 5 9 2 2 2" xfId="3734"/>
    <cellStyle name="Normal 5 9 2 2 2 2" xfId="6827"/>
    <cellStyle name="Normal 5 9 2 2 3" xfId="6826"/>
    <cellStyle name="Normal 5 9 2 3" xfId="2422"/>
    <cellStyle name="Normal 5 9 2 3 2" xfId="6828"/>
    <cellStyle name="Normal 5 9 2 4" xfId="6825"/>
    <cellStyle name="Normal 5 9 20" xfId="1831"/>
    <cellStyle name="Normal 5 9 20 2" xfId="3666"/>
    <cellStyle name="Normal 5 9 20 2 2" xfId="6830"/>
    <cellStyle name="Normal 5 9 20 3" xfId="6829"/>
    <cellStyle name="Normal 5 9 21" xfId="1832"/>
    <cellStyle name="Normal 5 9 21 2" xfId="3667"/>
    <cellStyle name="Normal 5 9 21 2 2" xfId="6832"/>
    <cellStyle name="Normal 5 9 21 3" xfId="6831"/>
    <cellStyle name="Normal 5 9 22" xfId="1833"/>
    <cellStyle name="Normal 5 9 22 2" xfId="3668"/>
    <cellStyle name="Normal 5 9 22 2 2" xfId="6834"/>
    <cellStyle name="Normal 5 9 22 3" xfId="6833"/>
    <cellStyle name="Normal 5 9 23" xfId="1834"/>
    <cellStyle name="Normal 5 9 23 2" xfId="3669"/>
    <cellStyle name="Normal 5 9 23 2 2" xfId="6836"/>
    <cellStyle name="Normal 5 9 23 3" xfId="6835"/>
    <cellStyle name="Normal 5 9 24" xfId="1835"/>
    <cellStyle name="Normal 5 9 24 2" xfId="3670"/>
    <cellStyle name="Normal 5 9 24 2 2" xfId="6838"/>
    <cellStyle name="Normal 5 9 24 3" xfId="6837"/>
    <cellStyle name="Normal 5 9 25" xfId="1836"/>
    <cellStyle name="Normal 5 9 25 2" xfId="3671"/>
    <cellStyle name="Normal 5 9 25 2 2" xfId="6840"/>
    <cellStyle name="Normal 5 9 25 3" xfId="6839"/>
    <cellStyle name="Normal 5 9 26" xfId="1837"/>
    <cellStyle name="Normal 5 9 26 2" xfId="3672"/>
    <cellStyle name="Normal 5 9 26 2 2" xfId="6842"/>
    <cellStyle name="Normal 5 9 26 3" xfId="6841"/>
    <cellStyle name="Normal 5 9 27" xfId="1838"/>
    <cellStyle name="Normal 5 9 27 2" xfId="3673"/>
    <cellStyle name="Normal 5 9 27 2 2" xfId="6844"/>
    <cellStyle name="Normal 5 9 27 3" xfId="6843"/>
    <cellStyle name="Normal 5 9 28" xfId="1839"/>
    <cellStyle name="Normal 5 9 28 2" xfId="3674"/>
    <cellStyle name="Normal 5 9 28 2 2" xfId="6846"/>
    <cellStyle name="Normal 5 9 28 3" xfId="6845"/>
    <cellStyle name="Normal 5 9 29" xfId="1840"/>
    <cellStyle name="Normal 5 9 29 2" xfId="3675"/>
    <cellStyle name="Normal 5 9 29 2 2" xfId="6848"/>
    <cellStyle name="Normal 5 9 29 3" xfId="6847"/>
    <cellStyle name="Normal 5 9 3" xfId="1841"/>
    <cellStyle name="Normal 5 9 3 2" xfId="3676"/>
    <cellStyle name="Normal 5 9 3 2 2" xfId="6850"/>
    <cellStyle name="Normal 5 9 3 3" xfId="6849"/>
    <cellStyle name="Normal 5 9 30" xfId="1842"/>
    <cellStyle name="Normal 5 9 30 2" xfId="3677"/>
    <cellStyle name="Normal 5 9 30 2 2" xfId="6852"/>
    <cellStyle name="Normal 5 9 30 3" xfId="6851"/>
    <cellStyle name="Normal 5 9 31" xfId="1843"/>
    <cellStyle name="Normal 5 9 31 2" xfId="3678"/>
    <cellStyle name="Normal 5 9 31 2 2" xfId="6854"/>
    <cellStyle name="Normal 5 9 31 3" xfId="6853"/>
    <cellStyle name="Normal 5 9 32" xfId="1844"/>
    <cellStyle name="Normal 5 9 32 2" xfId="3679"/>
    <cellStyle name="Normal 5 9 32 2 2" xfId="6856"/>
    <cellStyle name="Normal 5 9 32 3" xfId="6855"/>
    <cellStyle name="Normal 5 9 33" xfId="1845"/>
    <cellStyle name="Normal 5 9 33 2" xfId="3680"/>
    <cellStyle name="Normal 5 9 33 2 2" xfId="6858"/>
    <cellStyle name="Normal 5 9 33 3" xfId="6857"/>
    <cellStyle name="Normal 5 9 34" xfId="1846"/>
    <cellStyle name="Normal 5 9 34 2" xfId="3681"/>
    <cellStyle name="Normal 5 9 34 2 2" xfId="6860"/>
    <cellStyle name="Normal 5 9 34 3" xfId="6859"/>
    <cellStyle name="Normal 5 9 35" xfId="1847"/>
    <cellStyle name="Normal 5 9 35 2" xfId="3682"/>
    <cellStyle name="Normal 5 9 35 2 2" xfId="6862"/>
    <cellStyle name="Normal 5 9 35 3" xfId="6861"/>
    <cellStyle name="Normal 5 9 36" xfId="1848"/>
    <cellStyle name="Normal 5 9 36 2" xfId="3683"/>
    <cellStyle name="Normal 5 9 36 2 2" xfId="6864"/>
    <cellStyle name="Normal 5 9 36 3" xfId="6863"/>
    <cellStyle name="Normal 5 9 37" xfId="1849"/>
    <cellStyle name="Normal 5 9 37 2" xfId="3684"/>
    <cellStyle name="Normal 5 9 37 2 2" xfId="6866"/>
    <cellStyle name="Normal 5 9 37 3" xfId="6865"/>
    <cellStyle name="Normal 5 9 38" xfId="1850"/>
    <cellStyle name="Normal 5 9 38 2" xfId="3685"/>
    <cellStyle name="Normal 5 9 38 2 2" xfId="6868"/>
    <cellStyle name="Normal 5 9 38 3" xfId="6867"/>
    <cellStyle name="Normal 5 9 39" xfId="1851"/>
    <cellStyle name="Normal 5 9 39 2" xfId="3686"/>
    <cellStyle name="Normal 5 9 39 2 2" xfId="6870"/>
    <cellStyle name="Normal 5 9 39 3" xfId="6869"/>
    <cellStyle name="Normal 5 9 4" xfId="1852"/>
    <cellStyle name="Normal 5 9 4 2" xfId="3687"/>
    <cellStyle name="Normal 5 9 4 2 2" xfId="6872"/>
    <cellStyle name="Normal 5 9 4 3" xfId="6871"/>
    <cellStyle name="Normal 5 9 40" xfId="1853"/>
    <cellStyle name="Normal 5 9 40 2" xfId="3688"/>
    <cellStyle name="Normal 5 9 40 2 2" xfId="6874"/>
    <cellStyle name="Normal 5 9 40 3" xfId="6873"/>
    <cellStyle name="Normal 5 9 41" xfId="1854"/>
    <cellStyle name="Normal 5 9 41 2" xfId="3689"/>
    <cellStyle name="Normal 5 9 41 2 2" xfId="6876"/>
    <cellStyle name="Normal 5 9 41 3" xfId="6875"/>
    <cellStyle name="Normal 5 9 42" xfId="1855"/>
    <cellStyle name="Normal 5 9 42 2" xfId="3690"/>
    <cellStyle name="Normal 5 9 42 2 2" xfId="6878"/>
    <cellStyle name="Normal 5 9 42 3" xfId="6877"/>
    <cellStyle name="Normal 5 9 43" xfId="1856"/>
    <cellStyle name="Normal 5 9 43 2" xfId="3691"/>
    <cellStyle name="Normal 5 9 43 2 2" xfId="6880"/>
    <cellStyle name="Normal 5 9 43 3" xfId="6879"/>
    <cellStyle name="Normal 5 9 44" xfId="2392"/>
    <cellStyle name="Normal 5 9 44 2" xfId="6881"/>
    <cellStyle name="Normal 5 9 45" xfId="6804"/>
    <cellStyle name="Normal 5 9 5" xfId="1857"/>
    <cellStyle name="Normal 5 9 5 2" xfId="3692"/>
    <cellStyle name="Normal 5 9 5 2 2" xfId="6883"/>
    <cellStyle name="Normal 5 9 5 3" xfId="6882"/>
    <cellStyle name="Normal 5 9 6" xfId="1858"/>
    <cellStyle name="Normal 5 9 6 2" xfId="3693"/>
    <cellStyle name="Normal 5 9 6 2 2" xfId="6885"/>
    <cellStyle name="Normal 5 9 6 3" xfId="6884"/>
    <cellStyle name="Normal 5 9 7" xfId="1859"/>
    <cellStyle name="Normal 5 9 7 2" xfId="3694"/>
    <cellStyle name="Normal 5 9 7 2 2" xfId="6887"/>
    <cellStyle name="Normal 5 9 7 3" xfId="6886"/>
    <cellStyle name="Normal 5 9 8" xfId="1860"/>
    <cellStyle name="Normal 5 9 8 2" xfId="3695"/>
    <cellStyle name="Normal 5 9 8 2 2" xfId="6889"/>
    <cellStyle name="Normal 5 9 8 3" xfId="6888"/>
    <cellStyle name="Normal 5 9 9" xfId="1861"/>
    <cellStyle name="Normal 5 9 9 2" xfId="3696"/>
    <cellStyle name="Normal 5 9 9 2 2" xfId="6891"/>
    <cellStyle name="Normal 5 9 9 3" xfId="6890"/>
    <cellStyle name="Normal 6" xfId="51"/>
    <cellStyle name="Normal 6 10" xfId="1862"/>
    <cellStyle name="Normal 6 11" xfId="1863"/>
    <cellStyle name="Normal 6 12" xfId="1864"/>
    <cellStyle name="Normal 6 13" xfId="1865"/>
    <cellStyle name="Normal 6 14" xfId="1866"/>
    <cellStyle name="Normal 6 15" xfId="1867"/>
    <cellStyle name="Normal 6 16" xfId="1868"/>
    <cellStyle name="Normal 6 17" xfId="1869"/>
    <cellStyle name="Normal 6 18" xfId="1870"/>
    <cellStyle name="Normal 6 19" xfId="1871"/>
    <cellStyle name="Normal 6 2" xfId="54"/>
    <cellStyle name="Normal 6 2 2" xfId="56"/>
    <cellStyle name="Normal 6 2 2 2" xfId="286"/>
    <cellStyle name="Normal 6 2 3" xfId="175"/>
    <cellStyle name="Normal 6 20" xfId="1872"/>
    <cellStyle name="Normal 6 21" xfId="1873"/>
    <cellStyle name="Normal 6 22" xfId="1874"/>
    <cellStyle name="Normal 6 23" xfId="1875"/>
    <cellStyle name="Normal 6 24" xfId="1876"/>
    <cellStyle name="Normal 6 25" xfId="1877"/>
    <cellStyle name="Normal 6 26" xfId="1878"/>
    <cellStyle name="Normal 6 27" xfId="1879"/>
    <cellStyle name="Normal 6 28" xfId="1880"/>
    <cellStyle name="Normal 6 29" xfId="1881"/>
    <cellStyle name="Normal 6 3" xfId="289"/>
    <cellStyle name="Normal 6 30" xfId="1882"/>
    <cellStyle name="Normal 6 31" xfId="1883"/>
    <cellStyle name="Normal 6 32" xfId="1884"/>
    <cellStyle name="Normal 6 33" xfId="1885"/>
    <cellStyle name="Normal 6 34" xfId="1886"/>
    <cellStyle name="Normal 6 35" xfId="1887"/>
    <cellStyle name="Normal 6 36" xfId="1888"/>
    <cellStyle name="Normal 6 37" xfId="1889"/>
    <cellStyle name="Normal 6 38" xfId="1890"/>
    <cellStyle name="Normal 6 39" xfId="1891"/>
    <cellStyle name="Normal 6 4" xfId="1892"/>
    <cellStyle name="Normal 6 40" xfId="1893"/>
    <cellStyle name="Normal 6 41" xfId="1894"/>
    <cellStyle name="Normal 6 42" xfId="1895"/>
    <cellStyle name="Normal 6 43" xfId="1896"/>
    <cellStyle name="Normal 6 44" xfId="1897"/>
    <cellStyle name="Normal 6 45" xfId="194"/>
    <cellStyle name="Normal 6 46" xfId="116"/>
    <cellStyle name="Normal 6 46 2" xfId="7958"/>
    <cellStyle name="Normal 6 5" xfId="1898"/>
    <cellStyle name="Normal 6 6" xfId="1899"/>
    <cellStyle name="Normal 6 7" xfId="1900"/>
    <cellStyle name="Normal 6 8" xfId="1901"/>
    <cellStyle name="Normal 6 9" xfId="1902"/>
    <cellStyle name="Normal 7" xfId="55"/>
    <cellStyle name="Normal 7 10" xfId="1903"/>
    <cellStyle name="Normal 7 10 2" xfId="6892"/>
    <cellStyle name="Normal 7 11" xfId="1904"/>
    <cellStyle name="Normal 7 11 2" xfId="6893"/>
    <cellStyle name="Normal 7 12" xfId="1905"/>
    <cellStyle name="Normal 7 12 2" xfId="6894"/>
    <cellStyle name="Normal 7 13" xfId="1906"/>
    <cellStyle name="Normal 7 13 2" xfId="6895"/>
    <cellStyle name="Normal 7 14" xfId="1907"/>
    <cellStyle name="Normal 7 14 2" xfId="6896"/>
    <cellStyle name="Normal 7 15" xfId="1908"/>
    <cellStyle name="Normal 7 15 2" xfId="6897"/>
    <cellStyle name="Normal 7 16" xfId="1909"/>
    <cellStyle name="Normal 7 16 2" xfId="6898"/>
    <cellStyle name="Normal 7 17" xfId="1910"/>
    <cellStyle name="Normal 7 17 2" xfId="6899"/>
    <cellStyle name="Normal 7 18" xfId="1911"/>
    <cellStyle name="Normal 7 18 2" xfId="6900"/>
    <cellStyle name="Normal 7 19" xfId="1912"/>
    <cellStyle name="Normal 7 19 2" xfId="6901"/>
    <cellStyle name="Normal 7 2" xfId="93"/>
    <cellStyle name="Normal 7 2 2" xfId="6902"/>
    <cellStyle name="Normal 7 2 3" xfId="1913"/>
    <cellStyle name="Normal 7 20" xfId="1914"/>
    <cellStyle name="Normal 7 20 2" xfId="6903"/>
    <cellStyle name="Normal 7 21" xfId="1915"/>
    <cellStyle name="Normal 7 21 2" xfId="6904"/>
    <cellStyle name="Normal 7 22" xfId="1916"/>
    <cellStyle name="Normal 7 22 2" xfId="6905"/>
    <cellStyle name="Normal 7 23" xfId="1917"/>
    <cellStyle name="Normal 7 23 2" xfId="6906"/>
    <cellStyle name="Normal 7 24" xfId="1918"/>
    <cellStyle name="Normal 7 24 2" xfId="6907"/>
    <cellStyle name="Normal 7 25" xfId="1919"/>
    <cellStyle name="Normal 7 25 2" xfId="6908"/>
    <cellStyle name="Normal 7 26" xfId="1920"/>
    <cellStyle name="Normal 7 26 2" xfId="6909"/>
    <cellStyle name="Normal 7 27" xfId="1921"/>
    <cellStyle name="Normal 7 27 2" xfId="6910"/>
    <cellStyle name="Normal 7 28" xfId="1922"/>
    <cellStyle name="Normal 7 28 2" xfId="6911"/>
    <cellStyle name="Normal 7 29" xfId="1923"/>
    <cellStyle name="Normal 7 29 2" xfId="6912"/>
    <cellStyle name="Normal 7 3" xfId="1924"/>
    <cellStyle name="Normal 7 3 2" xfId="6913"/>
    <cellStyle name="Normal 7 30" xfId="1925"/>
    <cellStyle name="Normal 7 30 2" xfId="6914"/>
    <cellStyle name="Normal 7 31" xfId="1926"/>
    <cellStyle name="Normal 7 31 2" xfId="6915"/>
    <cellStyle name="Normal 7 32" xfId="1927"/>
    <cellStyle name="Normal 7 32 2" xfId="6916"/>
    <cellStyle name="Normal 7 33" xfId="1928"/>
    <cellStyle name="Normal 7 33 2" xfId="6917"/>
    <cellStyle name="Normal 7 34" xfId="1929"/>
    <cellStyle name="Normal 7 34 2" xfId="6918"/>
    <cellStyle name="Normal 7 35" xfId="1930"/>
    <cellStyle name="Normal 7 35 2" xfId="6919"/>
    <cellStyle name="Normal 7 36" xfId="1931"/>
    <cellStyle name="Normal 7 36 2" xfId="6920"/>
    <cellStyle name="Normal 7 37" xfId="1932"/>
    <cellStyle name="Normal 7 37 2" xfId="6921"/>
    <cellStyle name="Normal 7 38" xfId="1933"/>
    <cellStyle name="Normal 7 38 2" xfId="6922"/>
    <cellStyle name="Normal 7 39" xfId="1934"/>
    <cellStyle name="Normal 7 39 2" xfId="6923"/>
    <cellStyle name="Normal 7 4" xfId="1935"/>
    <cellStyle name="Normal 7 4 2" xfId="6924"/>
    <cellStyle name="Normal 7 40" xfId="1936"/>
    <cellStyle name="Normal 7 40 2" xfId="6925"/>
    <cellStyle name="Normal 7 41" xfId="1937"/>
    <cellStyle name="Normal 7 41 2" xfId="6926"/>
    <cellStyle name="Normal 7 42" xfId="1938"/>
    <cellStyle name="Normal 7 42 2" xfId="6927"/>
    <cellStyle name="Normal 7 43" xfId="1939"/>
    <cellStyle name="Normal 7 43 2" xfId="6928"/>
    <cellStyle name="Normal 7 44" xfId="6929"/>
    <cellStyle name="Normal 7 45" xfId="242"/>
    <cellStyle name="Normal 7 5" xfId="1940"/>
    <cellStyle name="Normal 7 5 2" xfId="6930"/>
    <cellStyle name="Normal 7 6" xfId="1941"/>
    <cellStyle name="Normal 7 6 2" xfId="6931"/>
    <cellStyle name="Normal 7 7" xfId="1942"/>
    <cellStyle name="Normal 7 7 2" xfId="6932"/>
    <cellStyle name="Normal 7 8" xfId="299"/>
    <cellStyle name="Normal 7 8 2" xfId="6933"/>
    <cellStyle name="Normal 7 9" xfId="1943"/>
    <cellStyle name="Normal 7 9 2" xfId="6934"/>
    <cellStyle name="Normal 8" xfId="176"/>
    <cellStyle name="Normal 8 10" xfId="1944"/>
    <cellStyle name="Normal 8 11" xfId="1945"/>
    <cellStyle name="Normal 8 12" xfId="1946"/>
    <cellStyle name="Normal 8 13" xfId="1947"/>
    <cellStyle name="Normal 8 14" xfId="1948"/>
    <cellStyle name="Normal 8 15" xfId="1949"/>
    <cellStyle name="Normal 8 16" xfId="1950"/>
    <cellStyle name="Normal 8 17" xfId="1951"/>
    <cellStyle name="Normal 8 18" xfId="1952"/>
    <cellStyle name="Normal 8 19" xfId="1953"/>
    <cellStyle name="Normal 8 2" xfId="287"/>
    <cellStyle name="Normal 8 20" xfId="1954"/>
    <cellStyle name="Normal 8 21" xfId="1955"/>
    <cellStyle name="Normal 8 22" xfId="1956"/>
    <cellStyle name="Normal 8 23" xfId="1957"/>
    <cellStyle name="Normal 8 24" xfId="1958"/>
    <cellStyle name="Normal 8 25" xfId="1959"/>
    <cellStyle name="Normal 8 26" xfId="1960"/>
    <cellStyle name="Normal 8 27" xfId="1961"/>
    <cellStyle name="Normal 8 28" xfId="1962"/>
    <cellStyle name="Normal 8 29" xfId="1963"/>
    <cellStyle name="Normal 8 3" xfId="301"/>
    <cellStyle name="Normal 8 30" xfId="1964"/>
    <cellStyle name="Normal 8 31" xfId="1965"/>
    <cellStyle name="Normal 8 32" xfId="1966"/>
    <cellStyle name="Normal 8 33" xfId="1967"/>
    <cellStyle name="Normal 8 34" xfId="1968"/>
    <cellStyle name="Normal 8 35" xfId="1969"/>
    <cellStyle name="Normal 8 36" xfId="1970"/>
    <cellStyle name="Normal 8 37" xfId="1971"/>
    <cellStyle name="Normal 8 38" xfId="1972"/>
    <cellStyle name="Normal 8 39" xfId="1973"/>
    <cellStyle name="Normal 8 4" xfId="1974"/>
    <cellStyle name="Normal 8 40" xfId="1975"/>
    <cellStyle name="Normal 8 41" xfId="1976"/>
    <cellStyle name="Normal 8 42" xfId="1977"/>
    <cellStyle name="Normal 8 43" xfId="1978"/>
    <cellStyle name="Normal 8 44" xfId="243"/>
    <cellStyle name="Normal 8 5" xfId="1979"/>
    <cellStyle name="Normal 8 6" xfId="1980"/>
    <cellStyle name="Normal 8 7" xfId="1981"/>
    <cellStyle name="Normal 8 8" xfId="1982"/>
    <cellStyle name="Normal 8 9" xfId="1983"/>
    <cellStyle name="Normal 9" xfId="177"/>
    <cellStyle name="Normal 9 10" xfId="1984"/>
    <cellStyle name="Normal 9 11" xfId="1985"/>
    <cellStyle name="Normal 9 12" xfId="1986"/>
    <cellStyle name="Normal 9 13" xfId="1987"/>
    <cellStyle name="Normal 9 14" xfId="1988"/>
    <cellStyle name="Normal 9 15" xfId="1989"/>
    <cellStyle name="Normal 9 16" xfId="1990"/>
    <cellStyle name="Normal 9 17" xfId="1991"/>
    <cellStyle name="Normal 9 18" xfId="1992"/>
    <cellStyle name="Normal 9 19" xfId="1993"/>
    <cellStyle name="Normal 9 2" xfId="1994"/>
    <cellStyle name="Normal 9 20" xfId="1995"/>
    <cellStyle name="Normal 9 21" xfId="1996"/>
    <cellStyle name="Normal 9 22" xfId="1997"/>
    <cellStyle name="Normal 9 23" xfId="1998"/>
    <cellStyle name="Normal 9 24" xfId="1999"/>
    <cellStyle name="Normal 9 25" xfId="2000"/>
    <cellStyle name="Normal 9 26" xfId="2001"/>
    <cellStyle name="Normal 9 27" xfId="2002"/>
    <cellStyle name="Normal 9 28" xfId="2003"/>
    <cellStyle name="Normal 9 29" xfId="2004"/>
    <cellStyle name="Normal 9 3" xfId="2005"/>
    <cellStyle name="Normal 9 30" xfId="2006"/>
    <cellStyle name="Normal 9 31" xfId="2007"/>
    <cellStyle name="Normal 9 32" xfId="2008"/>
    <cellStyle name="Normal 9 33" xfId="2009"/>
    <cellStyle name="Normal 9 34" xfId="2010"/>
    <cellStyle name="Normal 9 35" xfId="2011"/>
    <cellStyle name="Normal 9 36" xfId="2012"/>
    <cellStyle name="Normal 9 37" xfId="2013"/>
    <cellStyle name="Normal 9 38" xfId="2014"/>
    <cellStyle name="Normal 9 39" xfId="2015"/>
    <cellStyle name="Normal 9 4" xfId="2016"/>
    <cellStyle name="Normal 9 40" xfId="2017"/>
    <cellStyle name="Normal 9 41" xfId="2018"/>
    <cellStyle name="Normal 9 42" xfId="2019"/>
    <cellStyle name="Normal 9 43" xfId="2020"/>
    <cellStyle name="Normal 9 44" xfId="244"/>
    <cellStyle name="Normal 9 5" xfId="2021"/>
    <cellStyle name="Normal 9 6" xfId="2022"/>
    <cellStyle name="Normal 9 7" xfId="2023"/>
    <cellStyle name="Normal 9 8" xfId="2024"/>
    <cellStyle name="Normal 9 9" xfId="2025"/>
    <cellStyle name="Note" xfId="17" builtinId="10" customBuiltin="1"/>
    <cellStyle name="Note 2" xfId="94"/>
    <cellStyle name="Note 2 2" xfId="95"/>
    <cellStyle name="Note 2 2 2" xfId="6936"/>
    <cellStyle name="Note 2 2 3" xfId="7395"/>
    <cellStyle name="Note 2 2 4" xfId="3704"/>
    <cellStyle name="Note 2 3" xfId="6937"/>
    <cellStyle name="Note 2 3 2" xfId="7396"/>
    <cellStyle name="Note 2 4" xfId="6935"/>
    <cellStyle name="Note 2 5" xfId="7394"/>
    <cellStyle name="Note 2 6" xfId="179"/>
    <cellStyle name="Note 3" xfId="178"/>
    <cellStyle name="Output" xfId="12" builtinId="21" customBuiltin="1"/>
    <cellStyle name="Output 2" xfId="180"/>
    <cellStyle name="Output 2 2" xfId="3705"/>
    <cellStyle name="Output 2 2 2" xfId="6939"/>
    <cellStyle name="Output 2 2 3" xfId="7398"/>
    <cellStyle name="Output 2 3" xfId="6938"/>
    <cellStyle name="Output 2 4" xfId="7397"/>
    <cellStyle name="Output 2 5" xfId="2327"/>
    <cellStyle name="Percen - Style2" xfId="111"/>
    <cellStyle name="Percent" xfId="2" builtinId="5"/>
    <cellStyle name="Percent 2" xfId="50"/>
    <cellStyle name="Percent 2 10" xfId="2026"/>
    <cellStyle name="Percent 2 10 2" xfId="6940"/>
    <cellStyle name="Percent 2 11" xfId="2027"/>
    <cellStyle name="Percent 2 11 2" xfId="6941"/>
    <cellStyle name="Percent 2 12" xfId="2028"/>
    <cellStyle name="Percent 2 12 2" xfId="6942"/>
    <cellStyle name="Percent 2 13" xfId="2029"/>
    <cellStyle name="Percent 2 13 2" xfId="6943"/>
    <cellStyle name="Percent 2 14" xfId="2030"/>
    <cellStyle name="Percent 2 14 2" xfId="6944"/>
    <cellStyle name="Percent 2 15" xfId="2031"/>
    <cellStyle name="Percent 2 15 2" xfId="6945"/>
    <cellStyle name="Percent 2 16" xfId="2032"/>
    <cellStyle name="Percent 2 16 2" xfId="6946"/>
    <cellStyle name="Percent 2 17" xfId="2033"/>
    <cellStyle name="Percent 2 17 2" xfId="6947"/>
    <cellStyle name="Percent 2 18" xfId="2034"/>
    <cellStyle name="Percent 2 18 2" xfId="6948"/>
    <cellStyle name="Percent 2 19" xfId="2035"/>
    <cellStyle name="Percent 2 19 2" xfId="6949"/>
    <cellStyle name="Percent 2 2" xfId="2036"/>
    <cellStyle name="Percent 2 2 2" xfId="6950"/>
    <cellStyle name="Percent 2 20" xfId="2037"/>
    <cellStyle name="Percent 2 20 2" xfId="6951"/>
    <cellStyle name="Percent 2 21" xfId="2038"/>
    <cellStyle name="Percent 2 21 2" xfId="6952"/>
    <cellStyle name="Percent 2 22" xfId="2039"/>
    <cellStyle name="Percent 2 22 2" xfId="6953"/>
    <cellStyle name="Percent 2 23" xfId="2040"/>
    <cellStyle name="Percent 2 23 2" xfId="6954"/>
    <cellStyle name="Percent 2 24" xfId="2041"/>
    <cellStyle name="Percent 2 24 2" xfId="6955"/>
    <cellStyle name="Percent 2 25" xfId="2042"/>
    <cellStyle name="Percent 2 25 2" xfId="6956"/>
    <cellStyle name="Percent 2 26" xfId="2043"/>
    <cellStyle name="Percent 2 26 2" xfId="6957"/>
    <cellStyle name="Percent 2 27" xfId="2044"/>
    <cellStyle name="Percent 2 27 2" xfId="6958"/>
    <cellStyle name="Percent 2 28" xfId="2045"/>
    <cellStyle name="Percent 2 28 2" xfId="6959"/>
    <cellStyle name="Percent 2 29" xfId="2046"/>
    <cellStyle name="Percent 2 29 2" xfId="6960"/>
    <cellStyle name="Percent 2 3" xfId="2047"/>
    <cellStyle name="Percent 2 3 2" xfId="6961"/>
    <cellStyle name="Percent 2 30" xfId="2048"/>
    <cellStyle name="Percent 2 30 2" xfId="6962"/>
    <cellStyle name="Percent 2 31" xfId="2049"/>
    <cellStyle name="Percent 2 31 2" xfId="6963"/>
    <cellStyle name="Percent 2 32" xfId="2050"/>
    <cellStyle name="Percent 2 32 2" xfId="6964"/>
    <cellStyle name="Percent 2 33" xfId="2051"/>
    <cellStyle name="Percent 2 33 2" xfId="6965"/>
    <cellStyle name="Percent 2 34" xfId="2052"/>
    <cellStyle name="Percent 2 34 2" xfId="6966"/>
    <cellStyle name="Percent 2 35" xfId="2053"/>
    <cellStyle name="Percent 2 35 2" xfId="6967"/>
    <cellStyle name="Percent 2 36" xfId="2054"/>
    <cellStyle name="Percent 2 36 2" xfId="6968"/>
    <cellStyle name="Percent 2 37" xfId="2055"/>
    <cellStyle name="Percent 2 37 2" xfId="6969"/>
    <cellStyle name="Percent 2 38" xfId="2056"/>
    <cellStyle name="Percent 2 38 2" xfId="6970"/>
    <cellStyle name="Percent 2 39" xfId="2057"/>
    <cellStyle name="Percent 2 39 2" xfId="6971"/>
    <cellStyle name="Percent 2 4" xfId="2058"/>
    <cellStyle name="Percent 2 4 2" xfId="6972"/>
    <cellStyle name="Percent 2 40" xfId="2059"/>
    <cellStyle name="Percent 2 40 2" xfId="6973"/>
    <cellStyle name="Percent 2 41" xfId="2060"/>
    <cellStyle name="Percent 2 41 2" xfId="6974"/>
    <cellStyle name="Percent 2 42" xfId="2061"/>
    <cellStyle name="Percent 2 42 2" xfId="6975"/>
    <cellStyle name="Percent 2 43" xfId="2062"/>
    <cellStyle name="Percent 2 43 2" xfId="6976"/>
    <cellStyle name="Percent 2 44" xfId="6977"/>
    <cellStyle name="Percent 2 5" xfId="2063"/>
    <cellStyle name="Percent 2 5 2" xfId="6978"/>
    <cellStyle name="Percent 2 6" xfId="2064"/>
    <cellStyle name="Percent 2 6 2" xfId="6979"/>
    <cellStyle name="Percent 2 7" xfId="2065"/>
    <cellStyle name="Percent 2 7 2" xfId="6980"/>
    <cellStyle name="Percent 2 8" xfId="2066"/>
    <cellStyle name="Percent 2 8 2" xfId="6981"/>
    <cellStyle name="Percent 2 9" xfId="2067"/>
    <cellStyle name="Percent 2 9 2" xfId="6982"/>
    <cellStyle name="Percent 3" xfId="182"/>
    <cellStyle name="Percent 3 2" xfId="3698"/>
    <cellStyle name="Percent 3 2 2" xfId="6984"/>
    <cellStyle name="Percent 3 3" xfId="6985"/>
    <cellStyle name="Percent 3 4" xfId="6983"/>
    <cellStyle name="Percent 3 5" xfId="2281"/>
    <cellStyle name="Percent 4" xfId="181"/>
    <cellStyle name="Percent 4 2" xfId="6986"/>
    <cellStyle name="Percent 5" xfId="6987"/>
    <cellStyle name="Percent 6" xfId="294"/>
    <cellStyle name="PSChar" xfId="96"/>
    <cellStyle name="PSChar 10" xfId="2068"/>
    <cellStyle name="PSChar 11" xfId="2069"/>
    <cellStyle name="PSChar 12" xfId="2070"/>
    <cellStyle name="PSChar 13" xfId="2071"/>
    <cellStyle name="PSChar 14" xfId="2072"/>
    <cellStyle name="PSChar 15" xfId="2073"/>
    <cellStyle name="PSChar 16" xfId="2074"/>
    <cellStyle name="PSChar 17" xfId="2075"/>
    <cellStyle name="PSChar 18" xfId="2076"/>
    <cellStyle name="PSChar 19" xfId="2077"/>
    <cellStyle name="PSChar 2" xfId="97"/>
    <cellStyle name="PSChar 2 2" xfId="2078"/>
    <cellStyle name="PSChar 20" xfId="2079"/>
    <cellStyle name="PSChar 21" xfId="2080"/>
    <cellStyle name="PSChar 22" xfId="2081"/>
    <cellStyle name="PSChar 23" xfId="2082"/>
    <cellStyle name="PSChar 24" xfId="2083"/>
    <cellStyle name="PSChar 25" xfId="2084"/>
    <cellStyle name="PSChar 26" xfId="2085"/>
    <cellStyle name="PSChar 27" xfId="2086"/>
    <cellStyle name="PSChar 28" xfId="2087"/>
    <cellStyle name="PSChar 29" xfId="2088"/>
    <cellStyle name="PSChar 3" xfId="2089"/>
    <cellStyle name="PSChar 30" xfId="2090"/>
    <cellStyle name="PSChar 31" xfId="2091"/>
    <cellStyle name="PSChar 32" xfId="2092"/>
    <cellStyle name="PSChar 33" xfId="2093"/>
    <cellStyle name="PSChar 34" xfId="2094"/>
    <cellStyle name="PSChar 35" xfId="2095"/>
    <cellStyle name="PSChar 36" xfId="2096"/>
    <cellStyle name="PSChar 37" xfId="2097"/>
    <cellStyle name="PSChar 38" xfId="2098"/>
    <cellStyle name="PSChar 39" xfId="2099"/>
    <cellStyle name="PSChar 4" xfId="2100"/>
    <cellStyle name="PSChar 40" xfId="2101"/>
    <cellStyle name="PSChar 41" xfId="2102"/>
    <cellStyle name="PSChar 42" xfId="2103"/>
    <cellStyle name="PSChar 43" xfId="2104"/>
    <cellStyle name="PSChar 44" xfId="245"/>
    <cellStyle name="PSChar 5" xfId="2105"/>
    <cellStyle name="PSChar 6" xfId="2106"/>
    <cellStyle name="PSChar 7" xfId="2107"/>
    <cellStyle name="PSChar 8" xfId="2108"/>
    <cellStyle name="PSChar 9" xfId="2109"/>
    <cellStyle name="PSDate" xfId="183"/>
    <cellStyle name="PSDec" xfId="98"/>
    <cellStyle name="PSDec 2" xfId="99"/>
    <cellStyle name="PSHeading" xfId="184"/>
    <cellStyle name="PSHeading 10" xfId="2110"/>
    <cellStyle name="PSHeading 10 2" xfId="3740"/>
    <cellStyle name="PSHeading 10 2 2" xfId="6991"/>
    <cellStyle name="PSHeading 10 2 2 2" xfId="7402"/>
    <cellStyle name="PSHeading 10 2 2 2 2" xfId="7704"/>
    <cellStyle name="PSHeading 10 2 2 2 2 2" xfId="8007"/>
    <cellStyle name="PSHeading 10 2 3" xfId="6990"/>
    <cellStyle name="PSHeading 10 2 3 2" xfId="7401"/>
    <cellStyle name="PSHeading 10 2 3 2 2" xfId="7703"/>
    <cellStyle name="PSHeading 10 2 3 2 2 2" xfId="8006"/>
    <cellStyle name="PSHeading 10 2 4" xfId="7614"/>
    <cellStyle name="PSHeading 10 2 4 2" xfId="7916"/>
    <cellStyle name="PSHeading 10 2 4 2 2" xfId="8219"/>
    <cellStyle name="PSHeading 10 2 5" xfId="7657"/>
    <cellStyle name="PSHeading 10 2 5 2" xfId="7960"/>
    <cellStyle name="PSHeading 10 3" xfId="6992"/>
    <cellStyle name="PSHeading 10 3 2" xfId="7403"/>
    <cellStyle name="PSHeading 10 3 2 2" xfId="7705"/>
    <cellStyle name="PSHeading 10 3 2 2 2" xfId="8008"/>
    <cellStyle name="PSHeading 10 4" xfId="6993"/>
    <cellStyle name="PSHeading 10 4 2" xfId="7404"/>
    <cellStyle name="PSHeading 10 4 2 2" xfId="7706"/>
    <cellStyle name="PSHeading 10 4 2 2 2" xfId="8009"/>
    <cellStyle name="PSHeading 10 5" xfId="6989"/>
    <cellStyle name="PSHeading 10 5 2" xfId="7400"/>
    <cellStyle name="PSHeading 10 5 2 2" xfId="7702"/>
    <cellStyle name="PSHeading 10 5 2 2 2" xfId="8005"/>
    <cellStyle name="PSHeading 11" xfId="2111"/>
    <cellStyle name="PSHeading 11 2" xfId="3741"/>
    <cellStyle name="PSHeading 11 2 2" xfId="6996"/>
    <cellStyle name="PSHeading 11 2 2 2" xfId="7407"/>
    <cellStyle name="PSHeading 11 2 2 2 2" xfId="7709"/>
    <cellStyle name="PSHeading 11 2 2 2 2 2" xfId="8012"/>
    <cellStyle name="PSHeading 11 2 3" xfId="6995"/>
    <cellStyle name="PSHeading 11 2 3 2" xfId="7406"/>
    <cellStyle name="PSHeading 11 2 3 2 2" xfId="7708"/>
    <cellStyle name="PSHeading 11 2 3 2 2 2" xfId="8011"/>
    <cellStyle name="PSHeading 11 2 4" xfId="7615"/>
    <cellStyle name="PSHeading 11 2 4 2" xfId="7917"/>
    <cellStyle name="PSHeading 11 2 4 2 2" xfId="8220"/>
    <cellStyle name="PSHeading 11 2 5" xfId="7658"/>
    <cellStyle name="PSHeading 11 2 5 2" xfId="7961"/>
    <cellStyle name="PSHeading 11 3" xfId="6997"/>
    <cellStyle name="PSHeading 11 3 2" xfId="7408"/>
    <cellStyle name="PSHeading 11 3 2 2" xfId="7710"/>
    <cellStyle name="PSHeading 11 3 2 2 2" xfId="8013"/>
    <cellStyle name="PSHeading 11 4" xfId="6998"/>
    <cellStyle name="PSHeading 11 4 2" xfId="7409"/>
    <cellStyle name="PSHeading 11 4 2 2" xfId="7711"/>
    <cellStyle name="PSHeading 11 4 2 2 2" xfId="8014"/>
    <cellStyle name="PSHeading 11 5" xfId="6994"/>
    <cellStyle name="PSHeading 11 5 2" xfId="7405"/>
    <cellStyle name="PSHeading 11 5 2 2" xfId="7707"/>
    <cellStyle name="PSHeading 11 5 2 2 2" xfId="8010"/>
    <cellStyle name="PSHeading 12" xfId="2112"/>
    <cellStyle name="PSHeading 12 2" xfId="3742"/>
    <cellStyle name="PSHeading 12 2 2" xfId="7001"/>
    <cellStyle name="PSHeading 12 2 2 2" xfId="7412"/>
    <cellStyle name="PSHeading 12 2 2 2 2" xfId="7714"/>
    <cellStyle name="PSHeading 12 2 2 2 2 2" xfId="8017"/>
    <cellStyle name="PSHeading 12 2 3" xfId="7000"/>
    <cellStyle name="PSHeading 12 2 3 2" xfId="7411"/>
    <cellStyle name="PSHeading 12 2 3 2 2" xfId="7713"/>
    <cellStyle name="PSHeading 12 2 3 2 2 2" xfId="8016"/>
    <cellStyle name="PSHeading 12 2 4" xfId="7616"/>
    <cellStyle name="PSHeading 12 2 4 2" xfId="7918"/>
    <cellStyle name="PSHeading 12 2 4 2 2" xfId="8221"/>
    <cellStyle name="PSHeading 12 2 5" xfId="7659"/>
    <cellStyle name="PSHeading 12 2 5 2" xfId="7962"/>
    <cellStyle name="PSHeading 12 3" xfId="7002"/>
    <cellStyle name="PSHeading 12 3 2" xfId="7413"/>
    <cellStyle name="PSHeading 12 3 2 2" xfId="7715"/>
    <cellStyle name="PSHeading 12 3 2 2 2" xfId="8018"/>
    <cellStyle name="PSHeading 12 4" xfId="7003"/>
    <cellStyle name="PSHeading 12 4 2" xfId="7414"/>
    <cellStyle name="PSHeading 12 4 2 2" xfId="7716"/>
    <cellStyle name="PSHeading 12 4 2 2 2" xfId="8019"/>
    <cellStyle name="PSHeading 12 5" xfId="6999"/>
    <cellStyle name="PSHeading 12 5 2" xfId="7410"/>
    <cellStyle name="PSHeading 12 5 2 2" xfId="7712"/>
    <cellStyle name="PSHeading 12 5 2 2 2" xfId="8015"/>
    <cellStyle name="PSHeading 13" xfId="2113"/>
    <cellStyle name="PSHeading 13 2" xfId="3743"/>
    <cellStyle name="PSHeading 13 2 2" xfId="7006"/>
    <cellStyle name="PSHeading 13 2 2 2" xfId="7417"/>
    <cellStyle name="PSHeading 13 2 2 2 2" xfId="7719"/>
    <cellStyle name="PSHeading 13 2 2 2 2 2" xfId="8022"/>
    <cellStyle name="PSHeading 13 2 3" xfId="7005"/>
    <cellStyle name="PSHeading 13 2 3 2" xfId="7416"/>
    <cellStyle name="PSHeading 13 2 3 2 2" xfId="7718"/>
    <cellStyle name="PSHeading 13 2 3 2 2 2" xfId="8021"/>
    <cellStyle name="PSHeading 13 2 4" xfId="7617"/>
    <cellStyle name="PSHeading 13 2 4 2" xfId="7919"/>
    <cellStyle name="PSHeading 13 2 4 2 2" xfId="8222"/>
    <cellStyle name="PSHeading 13 2 5" xfId="7660"/>
    <cellStyle name="PSHeading 13 2 5 2" xfId="7963"/>
    <cellStyle name="PSHeading 13 3" xfId="7007"/>
    <cellStyle name="PSHeading 13 3 2" xfId="7418"/>
    <cellStyle name="PSHeading 13 3 2 2" xfId="7720"/>
    <cellStyle name="PSHeading 13 3 2 2 2" xfId="8023"/>
    <cellStyle name="PSHeading 13 4" xfId="7008"/>
    <cellStyle name="PSHeading 13 4 2" xfId="7419"/>
    <cellStyle name="PSHeading 13 4 2 2" xfId="7721"/>
    <cellStyle name="PSHeading 13 4 2 2 2" xfId="8024"/>
    <cellStyle name="PSHeading 13 5" xfId="7004"/>
    <cellStyle name="PSHeading 13 5 2" xfId="7415"/>
    <cellStyle name="PSHeading 13 5 2 2" xfId="7717"/>
    <cellStyle name="PSHeading 13 5 2 2 2" xfId="8020"/>
    <cellStyle name="PSHeading 14" xfId="2114"/>
    <cellStyle name="PSHeading 14 2" xfId="3744"/>
    <cellStyle name="PSHeading 14 2 2" xfId="7011"/>
    <cellStyle name="PSHeading 14 2 2 2" xfId="7422"/>
    <cellStyle name="PSHeading 14 2 2 2 2" xfId="7724"/>
    <cellStyle name="PSHeading 14 2 2 2 2 2" xfId="8027"/>
    <cellStyle name="PSHeading 14 2 3" xfId="7010"/>
    <cellStyle name="PSHeading 14 2 3 2" xfId="7421"/>
    <cellStyle name="PSHeading 14 2 3 2 2" xfId="7723"/>
    <cellStyle name="PSHeading 14 2 3 2 2 2" xfId="8026"/>
    <cellStyle name="PSHeading 14 2 4" xfId="7618"/>
    <cellStyle name="PSHeading 14 2 4 2" xfId="7920"/>
    <cellStyle name="PSHeading 14 2 4 2 2" xfId="8223"/>
    <cellStyle name="PSHeading 14 2 5" xfId="7661"/>
    <cellStyle name="PSHeading 14 2 5 2" xfId="7964"/>
    <cellStyle name="PSHeading 14 3" xfId="7012"/>
    <cellStyle name="PSHeading 14 3 2" xfId="7423"/>
    <cellStyle name="PSHeading 14 3 2 2" xfId="7725"/>
    <cellStyle name="PSHeading 14 3 2 2 2" xfId="8028"/>
    <cellStyle name="PSHeading 14 4" xfId="7013"/>
    <cellStyle name="PSHeading 14 4 2" xfId="7424"/>
    <cellStyle name="PSHeading 14 4 2 2" xfId="7726"/>
    <cellStyle name="PSHeading 14 4 2 2 2" xfId="8029"/>
    <cellStyle name="PSHeading 14 5" xfId="7009"/>
    <cellStyle name="PSHeading 14 5 2" xfId="7420"/>
    <cellStyle name="PSHeading 14 5 2 2" xfId="7722"/>
    <cellStyle name="PSHeading 14 5 2 2 2" xfId="8025"/>
    <cellStyle name="PSHeading 15" xfId="2115"/>
    <cellStyle name="PSHeading 15 2" xfId="3745"/>
    <cellStyle name="PSHeading 15 2 2" xfId="7016"/>
    <cellStyle name="PSHeading 15 2 2 2" xfId="7427"/>
    <cellStyle name="PSHeading 15 2 2 2 2" xfId="7729"/>
    <cellStyle name="PSHeading 15 2 2 2 2 2" xfId="8032"/>
    <cellStyle name="PSHeading 15 2 3" xfId="7015"/>
    <cellStyle name="PSHeading 15 2 3 2" xfId="7426"/>
    <cellStyle name="PSHeading 15 2 3 2 2" xfId="7728"/>
    <cellStyle name="PSHeading 15 2 3 2 2 2" xfId="8031"/>
    <cellStyle name="PSHeading 15 2 4" xfId="7619"/>
    <cellStyle name="PSHeading 15 2 4 2" xfId="7921"/>
    <cellStyle name="PSHeading 15 2 4 2 2" xfId="8224"/>
    <cellStyle name="PSHeading 15 2 5" xfId="7662"/>
    <cellStyle name="PSHeading 15 2 5 2" xfId="7965"/>
    <cellStyle name="PSHeading 15 3" xfId="7017"/>
    <cellStyle name="PSHeading 15 3 2" xfId="7428"/>
    <cellStyle name="PSHeading 15 3 2 2" xfId="7730"/>
    <cellStyle name="PSHeading 15 3 2 2 2" xfId="8033"/>
    <cellStyle name="PSHeading 15 4" xfId="7018"/>
    <cellStyle name="PSHeading 15 4 2" xfId="7429"/>
    <cellStyle name="PSHeading 15 4 2 2" xfId="7731"/>
    <cellStyle name="PSHeading 15 4 2 2 2" xfId="8034"/>
    <cellStyle name="PSHeading 15 5" xfId="7014"/>
    <cellStyle name="PSHeading 15 5 2" xfId="7425"/>
    <cellStyle name="PSHeading 15 5 2 2" xfId="7727"/>
    <cellStyle name="PSHeading 15 5 2 2 2" xfId="8030"/>
    <cellStyle name="PSHeading 16" xfId="2116"/>
    <cellStyle name="PSHeading 16 2" xfId="3746"/>
    <cellStyle name="PSHeading 16 2 2" xfId="7021"/>
    <cellStyle name="PSHeading 16 2 2 2" xfId="7432"/>
    <cellStyle name="PSHeading 16 2 2 2 2" xfId="7734"/>
    <cellStyle name="PSHeading 16 2 2 2 2 2" xfId="8037"/>
    <cellStyle name="PSHeading 16 2 3" xfId="7020"/>
    <cellStyle name="PSHeading 16 2 3 2" xfId="7431"/>
    <cellStyle name="PSHeading 16 2 3 2 2" xfId="7733"/>
    <cellStyle name="PSHeading 16 2 3 2 2 2" xfId="8036"/>
    <cellStyle name="PSHeading 16 2 4" xfId="7620"/>
    <cellStyle name="PSHeading 16 2 4 2" xfId="7922"/>
    <cellStyle name="PSHeading 16 2 4 2 2" xfId="8225"/>
    <cellStyle name="PSHeading 16 2 5" xfId="7663"/>
    <cellStyle name="PSHeading 16 2 5 2" xfId="7966"/>
    <cellStyle name="PSHeading 16 3" xfId="7022"/>
    <cellStyle name="PSHeading 16 3 2" xfId="7433"/>
    <cellStyle name="PSHeading 16 3 2 2" xfId="7735"/>
    <cellStyle name="PSHeading 16 3 2 2 2" xfId="8038"/>
    <cellStyle name="PSHeading 16 4" xfId="7023"/>
    <cellStyle name="PSHeading 16 4 2" xfId="7434"/>
    <cellStyle name="PSHeading 16 4 2 2" xfId="7736"/>
    <cellStyle name="PSHeading 16 4 2 2 2" xfId="8039"/>
    <cellStyle name="PSHeading 16 5" xfId="7019"/>
    <cellStyle name="PSHeading 16 5 2" xfId="7430"/>
    <cellStyle name="PSHeading 16 5 2 2" xfId="7732"/>
    <cellStyle name="PSHeading 16 5 2 2 2" xfId="8035"/>
    <cellStyle name="PSHeading 17" xfId="2117"/>
    <cellStyle name="PSHeading 17 2" xfId="3747"/>
    <cellStyle name="PSHeading 17 2 2" xfId="7026"/>
    <cellStyle name="PSHeading 17 2 2 2" xfId="7437"/>
    <cellStyle name="PSHeading 17 2 2 2 2" xfId="7739"/>
    <cellStyle name="PSHeading 17 2 2 2 2 2" xfId="8042"/>
    <cellStyle name="PSHeading 17 2 3" xfId="7025"/>
    <cellStyle name="PSHeading 17 2 3 2" xfId="7436"/>
    <cellStyle name="PSHeading 17 2 3 2 2" xfId="7738"/>
    <cellStyle name="PSHeading 17 2 3 2 2 2" xfId="8041"/>
    <cellStyle name="PSHeading 17 2 4" xfId="7621"/>
    <cellStyle name="PSHeading 17 2 4 2" xfId="7923"/>
    <cellStyle name="PSHeading 17 2 4 2 2" xfId="8226"/>
    <cellStyle name="PSHeading 17 2 5" xfId="7664"/>
    <cellStyle name="PSHeading 17 2 5 2" xfId="7967"/>
    <cellStyle name="PSHeading 17 3" xfId="7027"/>
    <cellStyle name="PSHeading 17 3 2" xfId="7438"/>
    <cellStyle name="PSHeading 17 3 2 2" xfId="7740"/>
    <cellStyle name="PSHeading 17 3 2 2 2" xfId="8043"/>
    <cellStyle name="PSHeading 17 4" xfId="7028"/>
    <cellStyle name="PSHeading 17 4 2" xfId="7439"/>
    <cellStyle name="PSHeading 17 4 2 2" xfId="7741"/>
    <cellStyle name="PSHeading 17 4 2 2 2" xfId="8044"/>
    <cellStyle name="PSHeading 17 5" xfId="7024"/>
    <cellStyle name="PSHeading 17 5 2" xfId="7435"/>
    <cellStyle name="PSHeading 17 5 2 2" xfId="7737"/>
    <cellStyle name="PSHeading 17 5 2 2 2" xfId="8040"/>
    <cellStyle name="PSHeading 18" xfId="2118"/>
    <cellStyle name="PSHeading 18 2" xfId="3748"/>
    <cellStyle name="PSHeading 18 2 2" xfId="7031"/>
    <cellStyle name="PSHeading 18 2 2 2" xfId="7442"/>
    <cellStyle name="PSHeading 18 2 2 2 2" xfId="7744"/>
    <cellStyle name="PSHeading 18 2 2 2 2 2" xfId="8047"/>
    <cellStyle name="PSHeading 18 2 3" xfId="7030"/>
    <cellStyle name="PSHeading 18 2 3 2" xfId="7441"/>
    <cellStyle name="PSHeading 18 2 3 2 2" xfId="7743"/>
    <cellStyle name="PSHeading 18 2 3 2 2 2" xfId="8046"/>
    <cellStyle name="PSHeading 18 2 4" xfId="7622"/>
    <cellStyle name="PSHeading 18 2 4 2" xfId="7924"/>
    <cellStyle name="PSHeading 18 2 4 2 2" xfId="8227"/>
    <cellStyle name="PSHeading 18 2 5" xfId="7665"/>
    <cellStyle name="PSHeading 18 2 5 2" xfId="7968"/>
    <cellStyle name="PSHeading 18 3" xfId="7032"/>
    <cellStyle name="PSHeading 18 3 2" xfId="7443"/>
    <cellStyle name="PSHeading 18 3 2 2" xfId="7745"/>
    <cellStyle name="PSHeading 18 3 2 2 2" xfId="8048"/>
    <cellStyle name="PSHeading 18 4" xfId="7033"/>
    <cellStyle name="PSHeading 18 4 2" xfId="7444"/>
    <cellStyle name="PSHeading 18 4 2 2" xfId="7746"/>
    <cellStyle name="PSHeading 18 4 2 2 2" xfId="8049"/>
    <cellStyle name="PSHeading 18 5" xfId="7029"/>
    <cellStyle name="PSHeading 18 5 2" xfId="7440"/>
    <cellStyle name="PSHeading 18 5 2 2" xfId="7742"/>
    <cellStyle name="PSHeading 18 5 2 2 2" xfId="8045"/>
    <cellStyle name="PSHeading 19" xfId="2119"/>
    <cellStyle name="PSHeading 19 2" xfId="3749"/>
    <cellStyle name="PSHeading 19 2 2" xfId="7036"/>
    <cellStyle name="PSHeading 19 2 2 2" xfId="7447"/>
    <cellStyle name="PSHeading 19 2 2 2 2" xfId="7749"/>
    <cellStyle name="PSHeading 19 2 2 2 2 2" xfId="8052"/>
    <cellStyle name="PSHeading 19 2 3" xfId="7035"/>
    <cellStyle name="PSHeading 19 2 3 2" xfId="7446"/>
    <cellStyle name="PSHeading 19 2 3 2 2" xfId="7748"/>
    <cellStyle name="PSHeading 19 2 3 2 2 2" xfId="8051"/>
    <cellStyle name="PSHeading 19 2 4" xfId="7623"/>
    <cellStyle name="PSHeading 19 2 4 2" xfId="7925"/>
    <cellStyle name="PSHeading 19 2 4 2 2" xfId="8228"/>
    <cellStyle name="PSHeading 19 2 5" xfId="7666"/>
    <cellStyle name="PSHeading 19 2 5 2" xfId="7969"/>
    <cellStyle name="PSHeading 19 3" xfId="7037"/>
    <cellStyle name="PSHeading 19 3 2" xfId="7448"/>
    <cellStyle name="PSHeading 19 3 2 2" xfId="7750"/>
    <cellStyle name="PSHeading 19 3 2 2 2" xfId="8053"/>
    <cellStyle name="PSHeading 19 4" xfId="7038"/>
    <cellStyle name="PSHeading 19 4 2" xfId="7449"/>
    <cellStyle name="PSHeading 19 4 2 2" xfId="7751"/>
    <cellStyle name="PSHeading 19 4 2 2 2" xfId="8054"/>
    <cellStyle name="PSHeading 19 5" xfId="7034"/>
    <cellStyle name="PSHeading 19 5 2" xfId="7445"/>
    <cellStyle name="PSHeading 19 5 2 2" xfId="7747"/>
    <cellStyle name="PSHeading 19 5 2 2 2" xfId="8050"/>
    <cellStyle name="PSHeading 2" xfId="2120"/>
    <cellStyle name="PSHeading 2 2" xfId="3750"/>
    <cellStyle name="PSHeading 2 2 2" xfId="7041"/>
    <cellStyle name="PSHeading 2 2 2 2" xfId="7452"/>
    <cellStyle name="PSHeading 2 2 2 2 2" xfId="7754"/>
    <cellStyle name="PSHeading 2 2 2 2 2 2" xfId="8057"/>
    <cellStyle name="PSHeading 2 2 3" xfId="7040"/>
    <cellStyle name="PSHeading 2 2 3 2" xfId="7451"/>
    <cellStyle name="PSHeading 2 2 3 2 2" xfId="7753"/>
    <cellStyle name="PSHeading 2 2 3 2 2 2" xfId="8056"/>
    <cellStyle name="PSHeading 2 2 4" xfId="7624"/>
    <cellStyle name="PSHeading 2 2 4 2" xfId="7926"/>
    <cellStyle name="PSHeading 2 2 4 2 2" xfId="8229"/>
    <cellStyle name="PSHeading 2 2 5" xfId="7667"/>
    <cellStyle name="PSHeading 2 2 5 2" xfId="7970"/>
    <cellStyle name="PSHeading 2 3" xfId="7042"/>
    <cellStyle name="PSHeading 2 3 2" xfId="7453"/>
    <cellStyle name="PSHeading 2 3 2 2" xfId="7755"/>
    <cellStyle name="PSHeading 2 3 2 2 2" xfId="8058"/>
    <cellStyle name="PSHeading 2 4" xfId="7043"/>
    <cellStyle name="PSHeading 2 4 2" xfId="7454"/>
    <cellStyle name="PSHeading 2 4 2 2" xfId="7756"/>
    <cellStyle name="PSHeading 2 4 2 2 2" xfId="8059"/>
    <cellStyle name="PSHeading 2 5" xfId="7039"/>
    <cellStyle name="PSHeading 2 5 2" xfId="7450"/>
    <cellStyle name="PSHeading 2 5 2 2" xfId="7752"/>
    <cellStyle name="PSHeading 2 5 2 2 2" xfId="8055"/>
    <cellStyle name="PSHeading 20" xfId="2121"/>
    <cellStyle name="PSHeading 20 2" xfId="3751"/>
    <cellStyle name="PSHeading 20 2 2" xfId="7046"/>
    <cellStyle name="PSHeading 20 2 2 2" xfId="7457"/>
    <cellStyle name="PSHeading 20 2 2 2 2" xfId="7759"/>
    <cellStyle name="PSHeading 20 2 2 2 2 2" xfId="8062"/>
    <cellStyle name="PSHeading 20 2 3" xfId="7045"/>
    <cellStyle name="PSHeading 20 2 3 2" xfId="7456"/>
    <cellStyle name="PSHeading 20 2 3 2 2" xfId="7758"/>
    <cellStyle name="PSHeading 20 2 3 2 2 2" xfId="8061"/>
    <cellStyle name="PSHeading 20 2 4" xfId="7625"/>
    <cellStyle name="PSHeading 20 2 4 2" xfId="7927"/>
    <cellStyle name="PSHeading 20 2 4 2 2" xfId="8230"/>
    <cellStyle name="PSHeading 20 2 5" xfId="7668"/>
    <cellStyle name="PSHeading 20 2 5 2" xfId="7971"/>
    <cellStyle name="PSHeading 20 3" xfId="7047"/>
    <cellStyle name="PSHeading 20 3 2" xfId="7458"/>
    <cellStyle name="PSHeading 20 3 2 2" xfId="7760"/>
    <cellStyle name="PSHeading 20 3 2 2 2" xfId="8063"/>
    <cellStyle name="PSHeading 20 4" xfId="7048"/>
    <cellStyle name="PSHeading 20 4 2" xfId="7459"/>
    <cellStyle name="PSHeading 20 4 2 2" xfId="7761"/>
    <cellStyle name="PSHeading 20 4 2 2 2" xfId="8064"/>
    <cellStyle name="PSHeading 20 5" xfId="7044"/>
    <cellStyle name="PSHeading 20 5 2" xfId="7455"/>
    <cellStyle name="PSHeading 20 5 2 2" xfId="7757"/>
    <cellStyle name="PSHeading 20 5 2 2 2" xfId="8060"/>
    <cellStyle name="PSHeading 21" xfId="2122"/>
    <cellStyle name="PSHeading 21 2" xfId="3752"/>
    <cellStyle name="PSHeading 21 2 2" xfId="7051"/>
    <cellStyle name="PSHeading 21 2 2 2" xfId="7462"/>
    <cellStyle name="PSHeading 21 2 2 2 2" xfId="7764"/>
    <cellStyle name="PSHeading 21 2 2 2 2 2" xfId="8067"/>
    <cellStyle name="PSHeading 21 2 3" xfId="7050"/>
    <cellStyle name="PSHeading 21 2 3 2" xfId="7461"/>
    <cellStyle name="PSHeading 21 2 3 2 2" xfId="7763"/>
    <cellStyle name="PSHeading 21 2 3 2 2 2" xfId="8066"/>
    <cellStyle name="PSHeading 21 2 4" xfId="7626"/>
    <cellStyle name="PSHeading 21 2 4 2" xfId="7928"/>
    <cellStyle name="PSHeading 21 2 4 2 2" xfId="8231"/>
    <cellStyle name="PSHeading 21 2 5" xfId="7669"/>
    <cellStyle name="PSHeading 21 2 5 2" xfId="7972"/>
    <cellStyle name="PSHeading 21 3" xfId="7052"/>
    <cellStyle name="PSHeading 21 3 2" xfId="7463"/>
    <cellStyle name="PSHeading 21 3 2 2" xfId="7765"/>
    <cellStyle name="PSHeading 21 3 2 2 2" xfId="8068"/>
    <cellStyle name="PSHeading 21 4" xfId="7053"/>
    <cellStyle name="PSHeading 21 4 2" xfId="7464"/>
    <cellStyle name="PSHeading 21 4 2 2" xfId="7766"/>
    <cellStyle name="PSHeading 21 4 2 2 2" xfId="8069"/>
    <cellStyle name="PSHeading 21 5" xfId="7049"/>
    <cellStyle name="PSHeading 21 5 2" xfId="7460"/>
    <cellStyle name="PSHeading 21 5 2 2" xfId="7762"/>
    <cellStyle name="PSHeading 21 5 2 2 2" xfId="8065"/>
    <cellStyle name="PSHeading 22" xfId="2123"/>
    <cellStyle name="PSHeading 22 2" xfId="3753"/>
    <cellStyle name="PSHeading 22 2 2" xfId="7056"/>
    <cellStyle name="PSHeading 22 2 2 2" xfId="7467"/>
    <cellStyle name="PSHeading 22 2 2 2 2" xfId="7769"/>
    <cellStyle name="PSHeading 22 2 2 2 2 2" xfId="8072"/>
    <cellStyle name="PSHeading 22 2 3" xfId="7055"/>
    <cellStyle name="PSHeading 22 2 3 2" xfId="7466"/>
    <cellStyle name="PSHeading 22 2 3 2 2" xfId="7768"/>
    <cellStyle name="PSHeading 22 2 3 2 2 2" xfId="8071"/>
    <cellStyle name="PSHeading 22 2 4" xfId="7627"/>
    <cellStyle name="PSHeading 22 2 4 2" xfId="7929"/>
    <cellStyle name="PSHeading 22 2 4 2 2" xfId="8232"/>
    <cellStyle name="PSHeading 22 2 5" xfId="7670"/>
    <cellStyle name="PSHeading 22 2 5 2" xfId="7973"/>
    <cellStyle name="PSHeading 22 3" xfId="7057"/>
    <cellStyle name="PSHeading 22 3 2" xfId="7468"/>
    <cellStyle name="PSHeading 22 3 2 2" xfId="7770"/>
    <cellStyle name="PSHeading 22 3 2 2 2" xfId="8073"/>
    <cellStyle name="PSHeading 22 4" xfId="7058"/>
    <cellStyle name="PSHeading 22 4 2" xfId="7469"/>
    <cellStyle name="PSHeading 22 4 2 2" xfId="7771"/>
    <cellStyle name="PSHeading 22 4 2 2 2" xfId="8074"/>
    <cellStyle name="PSHeading 22 5" xfId="7054"/>
    <cellStyle name="PSHeading 22 5 2" xfId="7465"/>
    <cellStyle name="PSHeading 22 5 2 2" xfId="7767"/>
    <cellStyle name="PSHeading 22 5 2 2 2" xfId="8070"/>
    <cellStyle name="PSHeading 23" xfId="2124"/>
    <cellStyle name="PSHeading 23 2" xfId="3754"/>
    <cellStyle name="PSHeading 23 2 2" xfId="7061"/>
    <cellStyle name="PSHeading 23 2 2 2" xfId="7472"/>
    <cellStyle name="PSHeading 23 2 2 2 2" xfId="7774"/>
    <cellStyle name="PSHeading 23 2 2 2 2 2" xfId="8077"/>
    <cellStyle name="PSHeading 23 2 3" xfId="7060"/>
    <cellStyle name="PSHeading 23 2 3 2" xfId="7471"/>
    <cellStyle name="PSHeading 23 2 3 2 2" xfId="7773"/>
    <cellStyle name="PSHeading 23 2 3 2 2 2" xfId="8076"/>
    <cellStyle name="PSHeading 23 2 4" xfId="7628"/>
    <cellStyle name="PSHeading 23 2 4 2" xfId="7930"/>
    <cellStyle name="PSHeading 23 2 4 2 2" xfId="8233"/>
    <cellStyle name="PSHeading 23 2 5" xfId="7671"/>
    <cellStyle name="PSHeading 23 2 5 2" xfId="7974"/>
    <cellStyle name="PSHeading 23 3" xfId="7062"/>
    <cellStyle name="PSHeading 23 3 2" xfId="7473"/>
    <cellStyle name="PSHeading 23 3 2 2" xfId="7775"/>
    <cellStyle name="PSHeading 23 3 2 2 2" xfId="8078"/>
    <cellStyle name="PSHeading 23 4" xfId="7063"/>
    <cellStyle name="PSHeading 23 4 2" xfId="7474"/>
    <cellStyle name="PSHeading 23 4 2 2" xfId="7776"/>
    <cellStyle name="PSHeading 23 4 2 2 2" xfId="8079"/>
    <cellStyle name="PSHeading 23 5" xfId="7059"/>
    <cellStyle name="PSHeading 23 5 2" xfId="7470"/>
    <cellStyle name="PSHeading 23 5 2 2" xfId="7772"/>
    <cellStyle name="PSHeading 23 5 2 2 2" xfId="8075"/>
    <cellStyle name="PSHeading 24" xfId="2125"/>
    <cellStyle name="PSHeading 24 2" xfId="3755"/>
    <cellStyle name="PSHeading 24 2 2" xfId="7066"/>
    <cellStyle name="PSHeading 24 2 2 2" xfId="7477"/>
    <cellStyle name="PSHeading 24 2 2 2 2" xfId="7779"/>
    <cellStyle name="PSHeading 24 2 2 2 2 2" xfId="8082"/>
    <cellStyle name="PSHeading 24 2 3" xfId="7065"/>
    <cellStyle name="PSHeading 24 2 3 2" xfId="7476"/>
    <cellStyle name="PSHeading 24 2 3 2 2" xfId="7778"/>
    <cellStyle name="PSHeading 24 2 3 2 2 2" xfId="8081"/>
    <cellStyle name="PSHeading 24 2 4" xfId="7629"/>
    <cellStyle name="PSHeading 24 2 4 2" xfId="7931"/>
    <cellStyle name="PSHeading 24 2 4 2 2" xfId="8234"/>
    <cellStyle name="PSHeading 24 2 5" xfId="7672"/>
    <cellStyle name="PSHeading 24 2 5 2" xfId="7975"/>
    <cellStyle name="PSHeading 24 3" xfId="7067"/>
    <cellStyle name="PSHeading 24 3 2" xfId="7478"/>
    <cellStyle name="PSHeading 24 3 2 2" xfId="7780"/>
    <cellStyle name="PSHeading 24 3 2 2 2" xfId="8083"/>
    <cellStyle name="PSHeading 24 4" xfId="7068"/>
    <cellStyle name="PSHeading 24 4 2" xfId="7479"/>
    <cellStyle name="PSHeading 24 4 2 2" xfId="7781"/>
    <cellStyle name="PSHeading 24 4 2 2 2" xfId="8084"/>
    <cellStyle name="PSHeading 24 5" xfId="7064"/>
    <cellStyle name="PSHeading 24 5 2" xfId="7475"/>
    <cellStyle name="PSHeading 24 5 2 2" xfId="7777"/>
    <cellStyle name="PSHeading 24 5 2 2 2" xfId="8080"/>
    <cellStyle name="PSHeading 25" xfId="2126"/>
    <cellStyle name="PSHeading 25 2" xfId="3756"/>
    <cellStyle name="PSHeading 25 2 2" xfId="7071"/>
    <cellStyle name="PSHeading 25 2 2 2" xfId="7482"/>
    <cellStyle name="PSHeading 25 2 2 2 2" xfId="7784"/>
    <cellStyle name="PSHeading 25 2 2 2 2 2" xfId="8087"/>
    <cellStyle name="PSHeading 25 2 3" xfId="7070"/>
    <cellStyle name="PSHeading 25 2 3 2" xfId="7481"/>
    <cellStyle name="PSHeading 25 2 3 2 2" xfId="7783"/>
    <cellStyle name="PSHeading 25 2 3 2 2 2" xfId="8086"/>
    <cellStyle name="PSHeading 25 2 4" xfId="7630"/>
    <cellStyle name="PSHeading 25 2 4 2" xfId="7932"/>
    <cellStyle name="PSHeading 25 2 4 2 2" xfId="8235"/>
    <cellStyle name="PSHeading 25 2 5" xfId="7673"/>
    <cellStyle name="PSHeading 25 2 5 2" xfId="7976"/>
    <cellStyle name="PSHeading 25 3" xfId="7072"/>
    <cellStyle name="PSHeading 25 3 2" xfId="7483"/>
    <cellStyle name="PSHeading 25 3 2 2" xfId="7785"/>
    <cellStyle name="PSHeading 25 3 2 2 2" xfId="8088"/>
    <cellStyle name="PSHeading 25 4" xfId="7073"/>
    <cellStyle name="PSHeading 25 4 2" xfId="7484"/>
    <cellStyle name="PSHeading 25 4 2 2" xfId="7786"/>
    <cellStyle name="PSHeading 25 4 2 2 2" xfId="8089"/>
    <cellStyle name="PSHeading 25 5" xfId="7069"/>
    <cellStyle name="PSHeading 25 5 2" xfId="7480"/>
    <cellStyle name="PSHeading 25 5 2 2" xfId="7782"/>
    <cellStyle name="PSHeading 25 5 2 2 2" xfId="8085"/>
    <cellStyle name="PSHeading 26" xfId="2127"/>
    <cellStyle name="PSHeading 26 2" xfId="3757"/>
    <cellStyle name="PSHeading 26 2 2" xfId="7076"/>
    <cellStyle name="PSHeading 26 2 2 2" xfId="7487"/>
    <cellStyle name="PSHeading 26 2 2 2 2" xfId="7789"/>
    <cellStyle name="PSHeading 26 2 2 2 2 2" xfId="8092"/>
    <cellStyle name="PSHeading 26 2 3" xfId="7075"/>
    <cellStyle name="PSHeading 26 2 3 2" xfId="7486"/>
    <cellStyle name="PSHeading 26 2 3 2 2" xfId="7788"/>
    <cellStyle name="PSHeading 26 2 3 2 2 2" xfId="8091"/>
    <cellStyle name="PSHeading 26 2 4" xfId="7631"/>
    <cellStyle name="PSHeading 26 2 4 2" xfId="7933"/>
    <cellStyle name="PSHeading 26 2 4 2 2" xfId="8236"/>
    <cellStyle name="PSHeading 26 2 5" xfId="7674"/>
    <cellStyle name="PSHeading 26 2 5 2" xfId="7977"/>
    <cellStyle name="PSHeading 26 3" xfId="7077"/>
    <cellStyle name="PSHeading 26 3 2" xfId="7488"/>
    <cellStyle name="PSHeading 26 3 2 2" xfId="7790"/>
    <cellStyle name="PSHeading 26 3 2 2 2" xfId="8093"/>
    <cellStyle name="PSHeading 26 4" xfId="7078"/>
    <cellStyle name="PSHeading 26 4 2" xfId="7489"/>
    <cellStyle name="PSHeading 26 4 2 2" xfId="7791"/>
    <cellStyle name="PSHeading 26 4 2 2 2" xfId="8094"/>
    <cellStyle name="PSHeading 26 5" xfId="7074"/>
    <cellStyle name="PSHeading 26 5 2" xfId="7485"/>
    <cellStyle name="PSHeading 26 5 2 2" xfId="7787"/>
    <cellStyle name="PSHeading 26 5 2 2 2" xfId="8090"/>
    <cellStyle name="PSHeading 27" xfId="2128"/>
    <cellStyle name="PSHeading 27 2" xfId="3758"/>
    <cellStyle name="PSHeading 27 2 2" xfId="7081"/>
    <cellStyle name="PSHeading 27 2 2 2" xfId="7492"/>
    <cellStyle name="PSHeading 27 2 2 2 2" xfId="7794"/>
    <cellStyle name="PSHeading 27 2 2 2 2 2" xfId="8097"/>
    <cellStyle name="PSHeading 27 2 3" xfId="7080"/>
    <cellStyle name="PSHeading 27 2 3 2" xfId="7491"/>
    <cellStyle name="PSHeading 27 2 3 2 2" xfId="7793"/>
    <cellStyle name="PSHeading 27 2 3 2 2 2" xfId="8096"/>
    <cellStyle name="PSHeading 27 2 4" xfId="7632"/>
    <cellStyle name="PSHeading 27 2 4 2" xfId="7934"/>
    <cellStyle name="PSHeading 27 2 4 2 2" xfId="8237"/>
    <cellStyle name="PSHeading 27 2 5" xfId="7675"/>
    <cellStyle name="PSHeading 27 2 5 2" xfId="7978"/>
    <cellStyle name="PSHeading 27 3" xfId="7082"/>
    <cellStyle name="PSHeading 27 3 2" xfId="7493"/>
    <cellStyle name="PSHeading 27 3 2 2" xfId="7795"/>
    <cellStyle name="PSHeading 27 3 2 2 2" xfId="8098"/>
    <cellStyle name="PSHeading 27 4" xfId="7083"/>
    <cellStyle name="PSHeading 27 4 2" xfId="7494"/>
    <cellStyle name="PSHeading 27 4 2 2" xfId="7796"/>
    <cellStyle name="PSHeading 27 4 2 2 2" xfId="8099"/>
    <cellStyle name="PSHeading 27 5" xfId="7079"/>
    <cellStyle name="PSHeading 27 5 2" xfId="7490"/>
    <cellStyle name="PSHeading 27 5 2 2" xfId="7792"/>
    <cellStyle name="PSHeading 27 5 2 2 2" xfId="8095"/>
    <cellStyle name="PSHeading 28" xfId="2129"/>
    <cellStyle name="PSHeading 28 2" xfId="3759"/>
    <cellStyle name="PSHeading 28 2 2" xfId="7086"/>
    <cellStyle name="PSHeading 28 2 2 2" xfId="7497"/>
    <cellStyle name="PSHeading 28 2 2 2 2" xfId="7799"/>
    <cellStyle name="PSHeading 28 2 2 2 2 2" xfId="8102"/>
    <cellStyle name="PSHeading 28 2 3" xfId="7085"/>
    <cellStyle name="PSHeading 28 2 3 2" xfId="7496"/>
    <cellStyle name="PSHeading 28 2 3 2 2" xfId="7798"/>
    <cellStyle name="PSHeading 28 2 3 2 2 2" xfId="8101"/>
    <cellStyle name="PSHeading 28 2 4" xfId="7633"/>
    <cellStyle name="PSHeading 28 2 4 2" xfId="7935"/>
    <cellStyle name="PSHeading 28 2 4 2 2" xfId="8238"/>
    <cellStyle name="PSHeading 28 2 5" xfId="7676"/>
    <cellStyle name="PSHeading 28 2 5 2" xfId="7979"/>
    <cellStyle name="PSHeading 28 3" xfId="7087"/>
    <cellStyle name="PSHeading 28 3 2" xfId="7498"/>
    <cellStyle name="PSHeading 28 3 2 2" xfId="7800"/>
    <cellStyle name="PSHeading 28 3 2 2 2" xfId="8103"/>
    <cellStyle name="PSHeading 28 4" xfId="7088"/>
    <cellStyle name="PSHeading 28 4 2" xfId="7499"/>
    <cellStyle name="PSHeading 28 4 2 2" xfId="7801"/>
    <cellStyle name="PSHeading 28 4 2 2 2" xfId="8104"/>
    <cellStyle name="PSHeading 28 5" xfId="7084"/>
    <cellStyle name="PSHeading 28 5 2" xfId="7495"/>
    <cellStyle name="PSHeading 28 5 2 2" xfId="7797"/>
    <cellStyle name="PSHeading 28 5 2 2 2" xfId="8100"/>
    <cellStyle name="PSHeading 29" xfId="2130"/>
    <cellStyle name="PSHeading 29 2" xfId="3760"/>
    <cellStyle name="PSHeading 29 2 2" xfId="7091"/>
    <cellStyle name="PSHeading 29 2 2 2" xfId="7502"/>
    <cellStyle name="PSHeading 29 2 2 2 2" xfId="7804"/>
    <cellStyle name="PSHeading 29 2 2 2 2 2" xfId="8107"/>
    <cellStyle name="PSHeading 29 2 3" xfId="7090"/>
    <cellStyle name="PSHeading 29 2 3 2" xfId="7501"/>
    <cellStyle name="PSHeading 29 2 3 2 2" xfId="7803"/>
    <cellStyle name="PSHeading 29 2 3 2 2 2" xfId="8106"/>
    <cellStyle name="PSHeading 29 2 4" xfId="7634"/>
    <cellStyle name="PSHeading 29 2 4 2" xfId="7936"/>
    <cellStyle name="PSHeading 29 2 4 2 2" xfId="8239"/>
    <cellStyle name="PSHeading 29 2 5" xfId="7677"/>
    <cellStyle name="PSHeading 29 2 5 2" xfId="7980"/>
    <cellStyle name="PSHeading 29 3" xfId="7092"/>
    <cellStyle name="PSHeading 29 3 2" xfId="7503"/>
    <cellStyle name="PSHeading 29 3 2 2" xfId="7805"/>
    <cellStyle name="PSHeading 29 3 2 2 2" xfId="8108"/>
    <cellStyle name="PSHeading 29 4" xfId="7093"/>
    <cellStyle name="PSHeading 29 4 2" xfId="7504"/>
    <cellStyle name="PSHeading 29 4 2 2" xfId="7806"/>
    <cellStyle name="PSHeading 29 4 2 2 2" xfId="8109"/>
    <cellStyle name="PSHeading 29 5" xfId="7089"/>
    <cellStyle name="PSHeading 29 5 2" xfId="7500"/>
    <cellStyle name="PSHeading 29 5 2 2" xfId="7802"/>
    <cellStyle name="PSHeading 29 5 2 2 2" xfId="8105"/>
    <cellStyle name="PSHeading 3" xfId="2131"/>
    <cellStyle name="PSHeading 3 2" xfId="3761"/>
    <cellStyle name="PSHeading 3 2 2" xfId="7096"/>
    <cellStyle name="PSHeading 3 2 2 2" xfId="7507"/>
    <cellStyle name="PSHeading 3 2 2 2 2" xfId="7809"/>
    <cellStyle name="PSHeading 3 2 2 2 2 2" xfId="8112"/>
    <cellStyle name="PSHeading 3 2 3" xfId="7095"/>
    <cellStyle name="PSHeading 3 2 3 2" xfId="7506"/>
    <cellStyle name="PSHeading 3 2 3 2 2" xfId="7808"/>
    <cellStyle name="PSHeading 3 2 3 2 2 2" xfId="8111"/>
    <cellStyle name="PSHeading 3 2 4" xfId="7635"/>
    <cellStyle name="PSHeading 3 2 4 2" xfId="7937"/>
    <cellStyle name="PSHeading 3 2 4 2 2" xfId="8240"/>
    <cellStyle name="PSHeading 3 2 5" xfId="7678"/>
    <cellStyle name="PSHeading 3 2 5 2" xfId="7981"/>
    <cellStyle name="PSHeading 3 3" xfId="7097"/>
    <cellStyle name="PSHeading 3 3 2" xfId="7508"/>
    <cellStyle name="PSHeading 3 3 2 2" xfId="7810"/>
    <cellStyle name="PSHeading 3 3 2 2 2" xfId="8113"/>
    <cellStyle name="PSHeading 3 4" xfId="7098"/>
    <cellStyle name="PSHeading 3 4 2" xfId="7509"/>
    <cellStyle name="PSHeading 3 4 2 2" xfId="7811"/>
    <cellStyle name="PSHeading 3 4 2 2 2" xfId="8114"/>
    <cellStyle name="PSHeading 3 5" xfId="7094"/>
    <cellStyle name="PSHeading 3 5 2" xfId="7505"/>
    <cellStyle name="PSHeading 3 5 2 2" xfId="7807"/>
    <cellStyle name="PSHeading 3 5 2 2 2" xfId="8110"/>
    <cellStyle name="PSHeading 30" xfId="2132"/>
    <cellStyle name="PSHeading 30 2" xfId="3762"/>
    <cellStyle name="PSHeading 30 2 2" xfId="7101"/>
    <cellStyle name="PSHeading 30 2 2 2" xfId="7512"/>
    <cellStyle name="PSHeading 30 2 2 2 2" xfId="7814"/>
    <cellStyle name="PSHeading 30 2 2 2 2 2" xfId="8117"/>
    <cellStyle name="PSHeading 30 2 3" xfId="7100"/>
    <cellStyle name="PSHeading 30 2 3 2" xfId="7511"/>
    <cellStyle name="PSHeading 30 2 3 2 2" xfId="7813"/>
    <cellStyle name="PSHeading 30 2 3 2 2 2" xfId="8116"/>
    <cellStyle name="PSHeading 30 2 4" xfId="7636"/>
    <cellStyle name="PSHeading 30 2 4 2" xfId="7938"/>
    <cellStyle name="PSHeading 30 2 4 2 2" xfId="8241"/>
    <cellStyle name="PSHeading 30 2 5" xfId="7679"/>
    <cellStyle name="PSHeading 30 2 5 2" xfId="7982"/>
    <cellStyle name="PSHeading 30 3" xfId="7102"/>
    <cellStyle name="PSHeading 30 3 2" xfId="7513"/>
    <cellStyle name="PSHeading 30 3 2 2" xfId="7815"/>
    <cellStyle name="PSHeading 30 3 2 2 2" xfId="8118"/>
    <cellStyle name="PSHeading 30 4" xfId="7103"/>
    <cellStyle name="PSHeading 30 4 2" xfId="7514"/>
    <cellStyle name="PSHeading 30 4 2 2" xfId="7816"/>
    <cellStyle name="PSHeading 30 4 2 2 2" xfId="8119"/>
    <cellStyle name="PSHeading 30 5" xfId="7099"/>
    <cellStyle name="PSHeading 30 5 2" xfId="7510"/>
    <cellStyle name="PSHeading 30 5 2 2" xfId="7812"/>
    <cellStyle name="PSHeading 30 5 2 2 2" xfId="8115"/>
    <cellStyle name="PSHeading 31" xfId="2133"/>
    <cellStyle name="PSHeading 31 2" xfId="3763"/>
    <cellStyle name="PSHeading 31 2 2" xfId="7106"/>
    <cellStyle name="PSHeading 31 2 2 2" xfId="7517"/>
    <cellStyle name="PSHeading 31 2 2 2 2" xfId="7819"/>
    <cellStyle name="PSHeading 31 2 2 2 2 2" xfId="8122"/>
    <cellStyle name="PSHeading 31 2 3" xfId="7105"/>
    <cellStyle name="PSHeading 31 2 3 2" xfId="7516"/>
    <cellStyle name="PSHeading 31 2 3 2 2" xfId="7818"/>
    <cellStyle name="PSHeading 31 2 3 2 2 2" xfId="8121"/>
    <cellStyle name="PSHeading 31 2 4" xfId="7637"/>
    <cellStyle name="PSHeading 31 2 4 2" xfId="7939"/>
    <cellStyle name="PSHeading 31 2 4 2 2" xfId="8242"/>
    <cellStyle name="PSHeading 31 2 5" xfId="7680"/>
    <cellStyle name="PSHeading 31 2 5 2" xfId="7983"/>
    <cellStyle name="PSHeading 31 3" xfId="7107"/>
    <cellStyle name="PSHeading 31 3 2" xfId="7518"/>
    <cellStyle name="PSHeading 31 3 2 2" xfId="7820"/>
    <cellStyle name="PSHeading 31 3 2 2 2" xfId="8123"/>
    <cellStyle name="PSHeading 31 4" xfId="7108"/>
    <cellStyle name="PSHeading 31 4 2" xfId="7519"/>
    <cellStyle name="PSHeading 31 4 2 2" xfId="7821"/>
    <cellStyle name="PSHeading 31 4 2 2 2" xfId="8124"/>
    <cellStyle name="PSHeading 31 5" xfId="7104"/>
    <cellStyle name="PSHeading 31 5 2" xfId="7515"/>
    <cellStyle name="PSHeading 31 5 2 2" xfId="7817"/>
    <cellStyle name="PSHeading 31 5 2 2 2" xfId="8120"/>
    <cellStyle name="PSHeading 32" xfId="2134"/>
    <cellStyle name="PSHeading 32 2" xfId="3764"/>
    <cellStyle name="PSHeading 32 2 2" xfId="7111"/>
    <cellStyle name="PSHeading 32 2 2 2" xfId="7522"/>
    <cellStyle name="PSHeading 32 2 2 2 2" xfId="7824"/>
    <cellStyle name="PSHeading 32 2 2 2 2 2" xfId="8127"/>
    <cellStyle name="PSHeading 32 2 3" xfId="7110"/>
    <cellStyle name="PSHeading 32 2 3 2" xfId="7521"/>
    <cellStyle name="PSHeading 32 2 3 2 2" xfId="7823"/>
    <cellStyle name="PSHeading 32 2 3 2 2 2" xfId="8126"/>
    <cellStyle name="PSHeading 32 2 4" xfId="7638"/>
    <cellStyle name="PSHeading 32 2 4 2" xfId="7940"/>
    <cellStyle name="PSHeading 32 2 4 2 2" xfId="8243"/>
    <cellStyle name="PSHeading 32 2 5" xfId="7681"/>
    <cellStyle name="PSHeading 32 2 5 2" xfId="7984"/>
    <cellStyle name="PSHeading 32 3" xfId="7112"/>
    <cellStyle name="PSHeading 32 3 2" xfId="7523"/>
    <cellStyle name="PSHeading 32 3 2 2" xfId="7825"/>
    <cellStyle name="PSHeading 32 3 2 2 2" xfId="8128"/>
    <cellStyle name="PSHeading 32 4" xfId="7113"/>
    <cellStyle name="PSHeading 32 4 2" xfId="7524"/>
    <cellStyle name="PSHeading 32 4 2 2" xfId="7826"/>
    <cellStyle name="PSHeading 32 4 2 2 2" xfId="8129"/>
    <cellStyle name="PSHeading 32 5" xfId="7109"/>
    <cellStyle name="PSHeading 32 5 2" xfId="7520"/>
    <cellStyle name="PSHeading 32 5 2 2" xfId="7822"/>
    <cellStyle name="PSHeading 32 5 2 2 2" xfId="8125"/>
    <cellStyle name="PSHeading 33" xfId="2135"/>
    <cellStyle name="PSHeading 33 2" xfId="3765"/>
    <cellStyle name="PSHeading 33 2 2" xfId="7116"/>
    <cellStyle name="PSHeading 33 2 2 2" xfId="7527"/>
    <cellStyle name="PSHeading 33 2 2 2 2" xfId="7829"/>
    <cellStyle name="PSHeading 33 2 2 2 2 2" xfId="8132"/>
    <cellStyle name="PSHeading 33 2 3" xfId="7115"/>
    <cellStyle name="PSHeading 33 2 3 2" xfId="7526"/>
    <cellStyle name="PSHeading 33 2 3 2 2" xfId="7828"/>
    <cellStyle name="PSHeading 33 2 3 2 2 2" xfId="8131"/>
    <cellStyle name="PSHeading 33 2 4" xfId="7639"/>
    <cellStyle name="PSHeading 33 2 4 2" xfId="7941"/>
    <cellStyle name="PSHeading 33 2 4 2 2" xfId="8244"/>
    <cellStyle name="PSHeading 33 2 5" xfId="7682"/>
    <cellStyle name="PSHeading 33 2 5 2" xfId="7985"/>
    <cellStyle name="PSHeading 33 3" xfId="7117"/>
    <cellStyle name="PSHeading 33 3 2" xfId="7528"/>
    <cellStyle name="PSHeading 33 3 2 2" xfId="7830"/>
    <cellStyle name="PSHeading 33 3 2 2 2" xfId="8133"/>
    <cellStyle name="PSHeading 33 4" xfId="7118"/>
    <cellStyle name="PSHeading 33 4 2" xfId="7529"/>
    <cellStyle name="PSHeading 33 4 2 2" xfId="7831"/>
    <cellStyle name="PSHeading 33 4 2 2 2" xfId="8134"/>
    <cellStyle name="PSHeading 33 5" xfId="7114"/>
    <cellStyle name="PSHeading 33 5 2" xfId="7525"/>
    <cellStyle name="PSHeading 33 5 2 2" xfId="7827"/>
    <cellStyle name="PSHeading 33 5 2 2 2" xfId="8130"/>
    <cellStyle name="PSHeading 34" xfId="2136"/>
    <cellStyle name="PSHeading 34 2" xfId="3766"/>
    <cellStyle name="PSHeading 34 2 2" xfId="7121"/>
    <cellStyle name="PSHeading 34 2 2 2" xfId="7532"/>
    <cellStyle name="PSHeading 34 2 2 2 2" xfId="7834"/>
    <cellStyle name="PSHeading 34 2 2 2 2 2" xfId="8137"/>
    <cellStyle name="PSHeading 34 2 3" xfId="7120"/>
    <cellStyle name="PSHeading 34 2 3 2" xfId="7531"/>
    <cellStyle name="PSHeading 34 2 3 2 2" xfId="7833"/>
    <cellStyle name="PSHeading 34 2 3 2 2 2" xfId="8136"/>
    <cellStyle name="PSHeading 34 2 4" xfId="7640"/>
    <cellStyle name="PSHeading 34 2 4 2" xfId="7942"/>
    <cellStyle name="PSHeading 34 2 4 2 2" xfId="8245"/>
    <cellStyle name="PSHeading 34 2 5" xfId="7683"/>
    <cellStyle name="PSHeading 34 2 5 2" xfId="7986"/>
    <cellStyle name="PSHeading 34 3" xfId="7122"/>
    <cellStyle name="PSHeading 34 3 2" xfId="7533"/>
    <cellStyle name="PSHeading 34 3 2 2" xfId="7835"/>
    <cellStyle name="PSHeading 34 3 2 2 2" xfId="8138"/>
    <cellStyle name="PSHeading 34 4" xfId="7123"/>
    <cellStyle name="PSHeading 34 4 2" xfId="7534"/>
    <cellStyle name="PSHeading 34 4 2 2" xfId="7836"/>
    <cellStyle name="PSHeading 34 4 2 2 2" xfId="8139"/>
    <cellStyle name="PSHeading 34 5" xfId="7119"/>
    <cellStyle name="PSHeading 34 5 2" xfId="7530"/>
    <cellStyle name="PSHeading 34 5 2 2" xfId="7832"/>
    <cellStyle name="PSHeading 34 5 2 2 2" xfId="8135"/>
    <cellStyle name="PSHeading 35" xfId="2137"/>
    <cellStyle name="PSHeading 35 2" xfId="3767"/>
    <cellStyle name="PSHeading 35 2 2" xfId="7126"/>
    <cellStyle name="PSHeading 35 2 2 2" xfId="7537"/>
    <cellStyle name="PSHeading 35 2 2 2 2" xfId="7839"/>
    <cellStyle name="PSHeading 35 2 2 2 2 2" xfId="8142"/>
    <cellStyle name="PSHeading 35 2 3" xfId="7125"/>
    <cellStyle name="PSHeading 35 2 3 2" xfId="7536"/>
    <cellStyle name="PSHeading 35 2 3 2 2" xfId="7838"/>
    <cellStyle name="PSHeading 35 2 3 2 2 2" xfId="8141"/>
    <cellStyle name="PSHeading 35 2 4" xfId="7641"/>
    <cellStyle name="PSHeading 35 2 4 2" xfId="7943"/>
    <cellStyle name="PSHeading 35 2 4 2 2" xfId="8246"/>
    <cellStyle name="PSHeading 35 2 5" xfId="7684"/>
    <cellStyle name="PSHeading 35 2 5 2" xfId="7987"/>
    <cellStyle name="PSHeading 35 3" xfId="7127"/>
    <cellStyle name="PSHeading 35 3 2" xfId="7538"/>
    <cellStyle name="PSHeading 35 3 2 2" xfId="7840"/>
    <cellStyle name="PSHeading 35 3 2 2 2" xfId="8143"/>
    <cellStyle name="PSHeading 35 4" xfId="7128"/>
    <cellStyle name="PSHeading 35 4 2" xfId="7539"/>
    <cellStyle name="PSHeading 35 4 2 2" xfId="7841"/>
    <cellStyle name="PSHeading 35 4 2 2 2" xfId="8144"/>
    <cellStyle name="PSHeading 35 5" xfId="7124"/>
    <cellStyle name="PSHeading 35 5 2" xfId="7535"/>
    <cellStyle name="PSHeading 35 5 2 2" xfId="7837"/>
    <cellStyle name="PSHeading 35 5 2 2 2" xfId="8140"/>
    <cellStyle name="PSHeading 36" xfId="2138"/>
    <cellStyle name="PSHeading 36 2" xfId="3768"/>
    <cellStyle name="PSHeading 36 2 2" xfId="7131"/>
    <cellStyle name="PSHeading 36 2 2 2" xfId="7542"/>
    <cellStyle name="PSHeading 36 2 2 2 2" xfId="7844"/>
    <cellStyle name="PSHeading 36 2 2 2 2 2" xfId="8147"/>
    <cellStyle name="PSHeading 36 2 3" xfId="7130"/>
    <cellStyle name="PSHeading 36 2 3 2" xfId="7541"/>
    <cellStyle name="PSHeading 36 2 3 2 2" xfId="7843"/>
    <cellStyle name="PSHeading 36 2 3 2 2 2" xfId="8146"/>
    <cellStyle name="PSHeading 36 2 4" xfId="7642"/>
    <cellStyle name="PSHeading 36 2 4 2" xfId="7944"/>
    <cellStyle name="PSHeading 36 2 4 2 2" xfId="8247"/>
    <cellStyle name="PSHeading 36 2 5" xfId="7685"/>
    <cellStyle name="PSHeading 36 2 5 2" xfId="7988"/>
    <cellStyle name="PSHeading 36 3" xfId="7132"/>
    <cellStyle name="PSHeading 36 3 2" xfId="7543"/>
    <cellStyle name="PSHeading 36 3 2 2" xfId="7845"/>
    <cellStyle name="PSHeading 36 3 2 2 2" xfId="8148"/>
    <cellStyle name="PSHeading 36 4" xfId="7133"/>
    <cellStyle name="PSHeading 36 4 2" xfId="7544"/>
    <cellStyle name="PSHeading 36 4 2 2" xfId="7846"/>
    <cellStyle name="PSHeading 36 4 2 2 2" xfId="8149"/>
    <cellStyle name="PSHeading 36 5" xfId="7129"/>
    <cellStyle name="PSHeading 36 5 2" xfId="7540"/>
    <cellStyle name="PSHeading 36 5 2 2" xfId="7842"/>
    <cellStyle name="PSHeading 36 5 2 2 2" xfId="8145"/>
    <cellStyle name="PSHeading 37" xfId="2139"/>
    <cellStyle name="PSHeading 37 2" xfId="3769"/>
    <cellStyle name="PSHeading 37 2 2" xfId="7136"/>
    <cellStyle name="PSHeading 37 2 2 2" xfId="7547"/>
    <cellStyle name="PSHeading 37 2 2 2 2" xfId="7849"/>
    <cellStyle name="PSHeading 37 2 2 2 2 2" xfId="8152"/>
    <cellStyle name="PSHeading 37 2 3" xfId="7135"/>
    <cellStyle name="PSHeading 37 2 3 2" xfId="7546"/>
    <cellStyle name="PSHeading 37 2 3 2 2" xfId="7848"/>
    <cellStyle name="PSHeading 37 2 3 2 2 2" xfId="8151"/>
    <cellStyle name="PSHeading 37 2 4" xfId="7643"/>
    <cellStyle name="PSHeading 37 2 4 2" xfId="7945"/>
    <cellStyle name="PSHeading 37 2 4 2 2" xfId="8248"/>
    <cellStyle name="PSHeading 37 2 5" xfId="7686"/>
    <cellStyle name="PSHeading 37 2 5 2" xfId="7989"/>
    <cellStyle name="PSHeading 37 3" xfId="7137"/>
    <cellStyle name="PSHeading 37 3 2" xfId="7548"/>
    <cellStyle name="PSHeading 37 3 2 2" xfId="7850"/>
    <cellStyle name="PSHeading 37 3 2 2 2" xfId="8153"/>
    <cellStyle name="PSHeading 37 4" xfId="7138"/>
    <cellStyle name="PSHeading 37 4 2" xfId="7549"/>
    <cellStyle name="PSHeading 37 4 2 2" xfId="7851"/>
    <cellStyle name="PSHeading 37 4 2 2 2" xfId="8154"/>
    <cellStyle name="PSHeading 37 5" xfId="7134"/>
    <cellStyle name="PSHeading 37 5 2" xfId="7545"/>
    <cellStyle name="PSHeading 37 5 2 2" xfId="7847"/>
    <cellStyle name="PSHeading 37 5 2 2 2" xfId="8150"/>
    <cellStyle name="PSHeading 38" xfId="2140"/>
    <cellStyle name="PSHeading 38 2" xfId="3770"/>
    <cellStyle name="PSHeading 38 2 2" xfId="7141"/>
    <cellStyle name="PSHeading 38 2 2 2" xfId="7552"/>
    <cellStyle name="PSHeading 38 2 2 2 2" xfId="7854"/>
    <cellStyle name="PSHeading 38 2 2 2 2 2" xfId="8157"/>
    <cellStyle name="PSHeading 38 2 3" xfId="7140"/>
    <cellStyle name="PSHeading 38 2 3 2" xfId="7551"/>
    <cellStyle name="PSHeading 38 2 3 2 2" xfId="7853"/>
    <cellStyle name="PSHeading 38 2 3 2 2 2" xfId="8156"/>
    <cellStyle name="PSHeading 38 2 4" xfId="7644"/>
    <cellStyle name="PSHeading 38 2 4 2" xfId="7946"/>
    <cellStyle name="PSHeading 38 2 4 2 2" xfId="8249"/>
    <cellStyle name="PSHeading 38 2 5" xfId="7687"/>
    <cellStyle name="PSHeading 38 2 5 2" xfId="7990"/>
    <cellStyle name="PSHeading 38 3" xfId="7142"/>
    <cellStyle name="PSHeading 38 3 2" xfId="7553"/>
    <cellStyle name="PSHeading 38 3 2 2" xfId="7855"/>
    <cellStyle name="PSHeading 38 3 2 2 2" xfId="8158"/>
    <cellStyle name="PSHeading 38 4" xfId="7143"/>
    <cellStyle name="PSHeading 38 4 2" xfId="7554"/>
    <cellStyle name="PSHeading 38 4 2 2" xfId="7856"/>
    <cellStyle name="PSHeading 38 4 2 2 2" xfId="8159"/>
    <cellStyle name="PSHeading 38 5" xfId="7139"/>
    <cellStyle name="PSHeading 38 5 2" xfId="7550"/>
    <cellStyle name="PSHeading 38 5 2 2" xfId="7852"/>
    <cellStyle name="PSHeading 38 5 2 2 2" xfId="8155"/>
    <cellStyle name="PSHeading 39" xfId="2141"/>
    <cellStyle name="PSHeading 39 2" xfId="3771"/>
    <cellStyle name="PSHeading 39 2 2" xfId="7146"/>
    <cellStyle name="PSHeading 39 2 2 2" xfId="7557"/>
    <cellStyle name="PSHeading 39 2 2 2 2" xfId="7859"/>
    <cellStyle name="PSHeading 39 2 2 2 2 2" xfId="8162"/>
    <cellStyle name="PSHeading 39 2 3" xfId="7145"/>
    <cellStyle name="PSHeading 39 2 3 2" xfId="7556"/>
    <cellStyle name="PSHeading 39 2 3 2 2" xfId="7858"/>
    <cellStyle name="PSHeading 39 2 3 2 2 2" xfId="8161"/>
    <cellStyle name="PSHeading 39 2 4" xfId="7645"/>
    <cellStyle name="PSHeading 39 2 4 2" xfId="7947"/>
    <cellStyle name="PSHeading 39 2 4 2 2" xfId="8250"/>
    <cellStyle name="PSHeading 39 2 5" xfId="7688"/>
    <cellStyle name="PSHeading 39 2 5 2" xfId="7991"/>
    <cellStyle name="PSHeading 39 3" xfId="7147"/>
    <cellStyle name="PSHeading 39 3 2" xfId="7558"/>
    <cellStyle name="PSHeading 39 3 2 2" xfId="7860"/>
    <cellStyle name="PSHeading 39 3 2 2 2" xfId="8163"/>
    <cellStyle name="PSHeading 39 4" xfId="7148"/>
    <cellStyle name="PSHeading 39 4 2" xfId="7559"/>
    <cellStyle name="PSHeading 39 4 2 2" xfId="7861"/>
    <cellStyle name="PSHeading 39 4 2 2 2" xfId="8164"/>
    <cellStyle name="PSHeading 39 5" xfId="7144"/>
    <cellStyle name="PSHeading 39 5 2" xfId="7555"/>
    <cellStyle name="PSHeading 39 5 2 2" xfId="7857"/>
    <cellStyle name="PSHeading 39 5 2 2 2" xfId="8160"/>
    <cellStyle name="PSHeading 4" xfId="2142"/>
    <cellStyle name="PSHeading 4 2" xfId="3772"/>
    <cellStyle name="PSHeading 4 2 2" xfId="7151"/>
    <cellStyle name="PSHeading 4 2 2 2" xfId="7562"/>
    <cellStyle name="PSHeading 4 2 2 2 2" xfId="7864"/>
    <cellStyle name="PSHeading 4 2 2 2 2 2" xfId="8167"/>
    <cellStyle name="PSHeading 4 2 3" xfId="7150"/>
    <cellStyle name="PSHeading 4 2 3 2" xfId="7561"/>
    <cellStyle name="PSHeading 4 2 3 2 2" xfId="7863"/>
    <cellStyle name="PSHeading 4 2 3 2 2 2" xfId="8166"/>
    <cellStyle name="PSHeading 4 2 4" xfId="7646"/>
    <cellStyle name="PSHeading 4 2 4 2" xfId="7948"/>
    <cellStyle name="PSHeading 4 2 4 2 2" xfId="8251"/>
    <cellStyle name="PSHeading 4 2 5" xfId="7689"/>
    <cellStyle name="PSHeading 4 2 5 2" xfId="7992"/>
    <cellStyle name="PSHeading 4 3" xfId="7152"/>
    <cellStyle name="PSHeading 4 3 2" xfId="7563"/>
    <cellStyle name="PSHeading 4 3 2 2" xfId="7865"/>
    <cellStyle name="PSHeading 4 3 2 2 2" xfId="8168"/>
    <cellStyle name="PSHeading 4 4" xfId="7153"/>
    <cellStyle name="PSHeading 4 4 2" xfId="7564"/>
    <cellStyle name="PSHeading 4 4 2 2" xfId="7866"/>
    <cellStyle name="PSHeading 4 4 2 2 2" xfId="8169"/>
    <cellStyle name="PSHeading 4 5" xfId="7149"/>
    <cellStyle name="PSHeading 4 5 2" xfId="7560"/>
    <cellStyle name="PSHeading 4 5 2 2" xfId="7862"/>
    <cellStyle name="PSHeading 4 5 2 2 2" xfId="8165"/>
    <cellStyle name="PSHeading 40" xfId="2143"/>
    <cellStyle name="PSHeading 40 2" xfId="3773"/>
    <cellStyle name="PSHeading 40 2 2" xfId="7156"/>
    <cellStyle name="PSHeading 40 2 2 2" xfId="7567"/>
    <cellStyle name="PSHeading 40 2 2 2 2" xfId="7869"/>
    <cellStyle name="PSHeading 40 2 2 2 2 2" xfId="8172"/>
    <cellStyle name="PSHeading 40 2 3" xfId="7155"/>
    <cellStyle name="PSHeading 40 2 3 2" xfId="7566"/>
    <cellStyle name="PSHeading 40 2 3 2 2" xfId="7868"/>
    <cellStyle name="PSHeading 40 2 3 2 2 2" xfId="8171"/>
    <cellStyle name="PSHeading 40 2 4" xfId="7647"/>
    <cellStyle name="PSHeading 40 2 4 2" xfId="7949"/>
    <cellStyle name="PSHeading 40 2 4 2 2" xfId="8252"/>
    <cellStyle name="PSHeading 40 2 5" xfId="7690"/>
    <cellStyle name="PSHeading 40 2 5 2" xfId="7993"/>
    <cellStyle name="PSHeading 40 3" xfId="7157"/>
    <cellStyle name="PSHeading 40 3 2" xfId="7568"/>
    <cellStyle name="PSHeading 40 3 2 2" xfId="7870"/>
    <cellStyle name="PSHeading 40 3 2 2 2" xfId="8173"/>
    <cellStyle name="PSHeading 40 4" xfId="7158"/>
    <cellStyle name="PSHeading 40 4 2" xfId="7569"/>
    <cellStyle name="PSHeading 40 4 2 2" xfId="7871"/>
    <cellStyle name="PSHeading 40 4 2 2 2" xfId="8174"/>
    <cellStyle name="PSHeading 40 5" xfId="7154"/>
    <cellStyle name="PSHeading 40 5 2" xfId="7565"/>
    <cellStyle name="PSHeading 40 5 2 2" xfId="7867"/>
    <cellStyle name="PSHeading 40 5 2 2 2" xfId="8170"/>
    <cellStyle name="PSHeading 41" xfId="2144"/>
    <cellStyle name="PSHeading 41 2" xfId="3774"/>
    <cellStyle name="PSHeading 41 2 2" xfId="7161"/>
    <cellStyle name="PSHeading 41 2 2 2" xfId="7572"/>
    <cellStyle name="PSHeading 41 2 2 2 2" xfId="7874"/>
    <cellStyle name="PSHeading 41 2 2 2 2 2" xfId="8177"/>
    <cellStyle name="PSHeading 41 2 3" xfId="7160"/>
    <cellStyle name="PSHeading 41 2 3 2" xfId="7571"/>
    <cellStyle name="PSHeading 41 2 3 2 2" xfId="7873"/>
    <cellStyle name="PSHeading 41 2 3 2 2 2" xfId="8176"/>
    <cellStyle name="PSHeading 41 2 4" xfId="7648"/>
    <cellStyle name="PSHeading 41 2 4 2" xfId="7950"/>
    <cellStyle name="PSHeading 41 2 4 2 2" xfId="8253"/>
    <cellStyle name="PSHeading 41 2 5" xfId="7691"/>
    <cellStyle name="PSHeading 41 2 5 2" xfId="7994"/>
    <cellStyle name="PSHeading 41 3" xfId="7162"/>
    <cellStyle name="PSHeading 41 3 2" xfId="7573"/>
    <cellStyle name="PSHeading 41 3 2 2" xfId="7875"/>
    <cellStyle name="PSHeading 41 3 2 2 2" xfId="8178"/>
    <cellStyle name="PSHeading 41 4" xfId="7163"/>
    <cellStyle name="PSHeading 41 4 2" xfId="7574"/>
    <cellStyle name="PSHeading 41 4 2 2" xfId="7876"/>
    <cellStyle name="PSHeading 41 4 2 2 2" xfId="8179"/>
    <cellStyle name="PSHeading 41 5" xfId="7159"/>
    <cellStyle name="PSHeading 41 5 2" xfId="7570"/>
    <cellStyle name="PSHeading 41 5 2 2" xfId="7872"/>
    <cellStyle name="PSHeading 41 5 2 2 2" xfId="8175"/>
    <cellStyle name="PSHeading 42" xfId="2145"/>
    <cellStyle name="PSHeading 42 2" xfId="3775"/>
    <cellStyle name="PSHeading 42 2 2" xfId="7166"/>
    <cellStyle name="PSHeading 42 2 2 2" xfId="7577"/>
    <cellStyle name="PSHeading 42 2 2 2 2" xfId="7879"/>
    <cellStyle name="PSHeading 42 2 2 2 2 2" xfId="8182"/>
    <cellStyle name="PSHeading 42 2 3" xfId="7165"/>
    <cellStyle name="PSHeading 42 2 3 2" xfId="7576"/>
    <cellStyle name="PSHeading 42 2 3 2 2" xfId="7878"/>
    <cellStyle name="PSHeading 42 2 3 2 2 2" xfId="8181"/>
    <cellStyle name="PSHeading 42 2 4" xfId="7649"/>
    <cellStyle name="PSHeading 42 2 4 2" xfId="7951"/>
    <cellStyle name="PSHeading 42 2 4 2 2" xfId="8254"/>
    <cellStyle name="PSHeading 42 2 5" xfId="7692"/>
    <cellStyle name="PSHeading 42 2 5 2" xfId="7995"/>
    <cellStyle name="PSHeading 42 3" xfId="7167"/>
    <cellStyle name="PSHeading 42 3 2" xfId="7578"/>
    <cellStyle name="PSHeading 42 3 2 2" xfId="7880"/>
    <cellStyle name="PSHeading 42 3 2 2 2" xfId="8183"/>
    <cellStyle name="PSHeading 42 4" xfId="7168"/>
    <cellStyle name="PSHeading 42 4 2" xfId="7579"/>
    <cellStyle name="PSHeading 42 4 2 2" xfId="7881"/>
    <cellStyle name="PSHeading 42 4 2 2 2" xfId="8184"/>
    <cellStyle name="PSHeading 42 5" xfId="7164"/>
    <cellStyle name="PSHeading 42 5 2" xfId="7575"/>
    <cellStyle name="PSHeading 42 5 2 2" xfId="7877"/>
    <cellStyle name="PSHeading 42 5 2 2 2" xfId="8180"/>
    <cellStyle name="PSHeading 43" xfId="2146"/>
    <cellStyle name="PSHeading 43 2" xfId="3776"/>
    <cellStyle name="PSHeading 43 2 2" xfId="7171"/>
    <cellStyle name="PSHeading 43 2 2 2" xfId="7582"/>
    <cellStyle name="PSHeading 43 2 2 2 2" xfId="7884"/>
    <cellStyle name="PSHeading 43 2 2 2 2 2" xfId="8187"/>
    <cellStyle name="PSHeading 43 2 3" xfId="7170"/>
    <cellStyle name="PSHeading 43 2 3 2" xfId="7581"/>
    <cellStyle name="PSHeading 43 2 3 2 2" xfId="7883"/>
    <cellStyle name="PSHeading 43 2 3 2 2 2" xfId="8186"/>
    <cellStyle name="PSHeading 43 2 4" xfId="7650"/>
    <cellStyle name="PSHeading 43 2 4 2" xfId="7952"/>
    <cellStyle name="PSHeading 43 2 4 2 2" xfId="8255"/>
    <cellStyle name="PSHeading 43 2 5" xfId="7693"/>
    <cellStyle name="PSHeading 43 2 5 2" xfId="7996"/>
    <cellStyle name="PSHeading 43 3" xfId="7172"/>
    <cellStyle name="PSHeading 43 3 2" xfId="7583"/>
    <cellStyle name="PSHeading 43 3 2 2" xfId="7885"/>
    <cellStyle name="PSHeading 43 3 2 2 2" xfId="8188"/>
    <cellStyle name="PSHeading 43 4" xfId="7173"/>
    <cellStyle name="PSHeading 43 4 2" xfId="7584"/>
    <cellStyle name="PSHeading 43 4 2 2" xfId="7886"/>
    <cellStyle name="PSHeading 43 4 2 2 2" xfId="8189"/>
    <cellStyle name="PSHeading 43 5" xfId="7169"/>
    <cellStyle name="PSHeading 43 5 2" xfId="7580"/>
    <cellStyle name="PSHeading 43 5 2 2" xfId="7882"/>
    <cellStyle name="PSHeading 43 5 2 2 2" xfId="8185"/>
    <cellStyle name="PSHeading 44" xfId="3697"/>
    <cellStyle name="PSHeading 44 2" xfId="7175"/>
    <cellStyle name="PSHeading 44 2 2" xfId="7586"/>
    <cellStyle name="PSHeading 44 2 2 2" xfId="7888"/>
    <cellStyle name="PSHeading 44 2 2 2 2" xfId="8191"/>
    <cellStyle name="PSHeading 44 3" xfId="7174"/>
    <cellStyle name="PSHeading 44 3 2" xfId="7585"/>
    <cellStyle name="PSHeading 44 3 2 2" xfId="7887"/>
    <cellStyle name="PSHeading 44 3 2 2 2" xfId="8190"/>
    <cellStyle name="PSHeading 44 4" xfId="7613"/>
    <cellStyle name="PSHeading 44 4 2" xfId="7915"/>
    <cellStyle name="PSHeading 44 4 2 2" xfId="8218"/>
    <cellStyle name="PSHeading 44 5" xfId="7656"/>
    <cellStyle name="PSHeading 44 5 2" xfId="7959"/>
    <cellStyle name="PSHeading 45" xfId="7176"/>
    <cellStyle name="PSHeading 45 2" xfId="7587"/>
    <cellStyle name="PSHeading 45 2 2" xfId="7889"/>
    <cellStyle name="PSHeading 45 2 2 2" xfId="8192"/>
    <cellStyle name="PSHeading 46" xfId="7177"/>
    <cellStyle name="PSHeading 46 2" xfId="7588"/>
    <cellStyle name="PSHeading 46 2 2" xfId="7890"/>
    <cellStyle name="PSHeading 46 2 2 2" xfId="8193"/>
    <cellStyle name="PSHeading 47" xfId="6988"/>
    <cellStyle name="PSHeading 47 2" xfId="7399"/>
    <cellStyle name="PSHeading 47 2 2" xfId="7701"/>
    <cellStyle name="PSHeading 47 2 2 2" xfId="8004"/>
    <cellStyle name="PSHeading 48" xfId="246"/>
    <cellStyle name="PSHeading 48 2" xfId="7699"/>
    <cellStyle name="PSHeading 48 2 2" xfId="8002"/>
    <cellStyle name="PSHeading 49" xfId="7700"/>
    <cellStyle name="PSHeading 49 2" xfId="8003"/>
    <cellStyle name="PSHeading 5" xfId="2147"/>
    <cellStyle name="PSHeading 5 2" xfId="3777"/>
    <cellStyle name="PSHeading 5 2 2" xfId="7180"/>
    <cellStyle name="PSHeading 5 2 2 2" xfId="7591"/>
    <cellStyle name="PSHeading 5 2 2 2 2" xfId="7893"/>
    <cellStyle name="PSHeading 5 2 2 2 2 2" xfId="8196"/>
    <cellStyle name="PSHeading 5 2 3" xfId="7179"/>
    <cellStyle name="PSHeading 5 2 3 2" xfId="7590"/>
    <cellStyle name="PSHeading 5 2 3 2 2" xfId="7892"/>
    <cellStyle name="PSHeading 5 2 3 2 2 2" xfId="8195"/>
    <cellStyle name="PSHeading 5 2 4" xfId="7651"/>
    <cellStyle name="PSHeading 5 2 4 2" xfId="7953"/>
    <cellStyle name="PSHeading 5 2 4 2 2" xfId="8256"/>
    <cellStyle name="PSHeading 5 2 5" xfId="7694"/>
    <cellStyle name="PSHeading 5 2 5 2" xfId="7997"/>
    <cellStyle name="PSHeading 5 3" xfId="7181"/>
    <cellStyle name="PSHeading 5 3 2" xfId="7592"/>
    <cellStyle name="PSHeading 5 3 2 2" xfId="7894"/>
    <cellStyle name="PSHeading 5 3 2 2 2" xfId="8197"/>
    <cellStyle name="PSHeading 5 4" xfId="7182"/>
    <cellStyle name="PSHeading 5 4 2" xfId="7593"/>
    <cellStyle name="PSHeading 5 4 2 2" xfId="7895"/>
    <cellStyle name="PSHeading 5 4 2 2 2" xfId="8198"/>
    <cellStyle name="PSHeading 5 5" xfId="7178"/>
    <cellStyle name="PSHeading 5 5 2" xfId="7589"/>
    <cellStyle name="PSHeading 5 5 2 2" xfId="7891"/>
    <cellStyle name="PSHeading 5 5 2 2 2" xfId="8194"/>
    <cellStyle name="PSHeading 6" xfId="2148"/>
    <cellStyle name="PSHeading 6 2" xfId="3778"/>
    <cellStyle name="PSHeading 6 2 2" xfId="7185"/>
    <cellStyle name="PSHeading 6 2 2 2" xfId="7596"/>
    <cellStyle name="PSHeading 6 2 2 2 2" xfId="7898"/>
    <cellStyle name="PSHeading 6 2 2 2 2 2" xfId="8201"/>
    <cellStyle name="PSHeading 6 2 3" xfId="7184"/>
    <cellStyle name="PSHeading 6 2 3 2" xfId="7595"/>
    <cellStyle name="PSHeading 6 2 3 2 2" xfId="7897"/>
    <cellStyle name="PSHeading 6 2 3 2 2 2" xfId="8200"/>
    <cellStyle name="PSHeading 6 2 4" xfId="7652"/>
    <cellStyle name="PSHeading 6 2 4 2" xfId="7954"/>
    <cellStyle name="PSHeading 6 2 4 2 2" xfId="8257"/>
    <cellStyle name="PSHeading 6 2 5" xfId="7695"/>
    <cellStyle name="PSHeading 6 2 5 2" xfId="7998"/>
    <cellStyle name="PSHeading 6 3" xfId="7186"/>
    <cellStyle name="PSHeading 6 3 2" xfId="7597"/>
    <cellStyle name="PSHeading 6 3 2 2" xfId="7899"/>
    <cellStyle name="PSHeading 6 3 2 2 2" xfId="8202"/>
    <cellStyle name="PSHeading 6 4" xfId="7187"/>
    <cellStyle name="PSHeading 6 4 2" xfId="7598"/>
    <cellStyle name="PSHeading 6 4 2 2" xfId="7900"/>
    <cellStyle name="PSHeading 6 4 2 2 2" xfId="8203"/>
    <cellStyle name="PSHeading 6 5" xfId="7183"/>
    <cellStyle name="PSHeading 6 5 2" xfId="7594"/>
    <cellStyle name="PSHeading 6 5 2 2" xfId="7896"/>
    <cellStyle name="PSHeading 6 5 2 2 2" xfId="8199"/>
    <cellStyle name="PSHeading 7" xfId="2149"/>
    <cellStyle name="PSHeading 7 2" xfId="3779"/>
    <cellStyle name="PSHeading 7 2 2" xfId="7190"/>
    <cellStyle name="PSHeading 7 2 2 2" xfId="7601"/>
    <cellStyle name="PSHeading 7 2 2 2 2" xfId="7903"/>
    <cellStyle name="PSHeading 7 2 2 2 2 2" xfId="8206"/>
    <cellStyle name="PSHeading 7 2 3" xfId="7189"/>
    <cellStyle name="PSHeading 7 2 3 2" xfId="7600"/>
    <cellStyle name="PSHeading 7 2 3 2 2" xfId="7902"/>
    <cellStyle name="PSHeading 7 2 3 2 2 2" xfId="8205"/>
    <cellStyle name="PSHeading 7 2 4" xfId="7653"/>
    <cellStyle name="PSHeading 7 2 4 2" xfId="7955"/>
    <cellStyle name="PSHeading 7 2 4 2 2" xfId="8258"/>
    <cellStyle name="PSHeading 7 2 5" xfId="7696"/>
    <cellStyle name="PSHeading 7 2 5 2" xfId="7999"/>
    <cellStyle name="PSHeading 7 3" xfId="7191"/>
    <cellStyle name="PSHeading 7 3 2" xfId="7602"/>
    <cellStyle name="PSHeading 7 3 2 2" xfId="7904"/>
    <cellStyle name="PSHeading 7 3 2 2 2" xfId="8207"/>
    <cellStyle name="PSHeading 7 4" xfId="7192"/>
    <cellStyle name="PSHeading 7 4 2" xfId="7603"/>
    <cellStyle name="PSHeading 7 4 2 2" xfId="7905"/>
    <cellStyle name="PSHeading 7 4 2 2 2" xfId="8208"/>
    <cellStyle name="PSHeading 7 5" xfId="7188"/>
    <cellStyle name="PSHeading 7 5 2" xfId="7599"/>
    <cellStyle name="PSHeading 7 5 2 2" xfId="7901"/>
    <cellStyle name="PSHeading 7 5 2 2 2" xfId="8204"/>
    <cellStyle name="PSHeading 8" xfId="2150"/>
    <cellStyle name="PSHeading 8 2" xfId="3780"/>
    <cellStyle name="PSHeading 8 2 2" xfId="7195"/>
    <cellStyle name="PSHeading 8 2 2 2" xfId="7606"/>
    <cellStyle name="PSHeading 8 2 2 2 2" xfId="7908"/>
    <cellStyle name="PSHeading 8 2 2 2 2 2" xfId="8211"/>
    <cellStyle name="PSHeading 8 2 3" xfId="7194"/>
    <cellStyle name="PSHeading 8 2 3 2" xfId="7605"/>
    <cellStyle name="PSHeading 8 2 3 2 2" xfId="7907"/>
    <cellStyle name="PSHeading 8 2 3 2 2 2" xfId="8210"/>
    <cellStyle name="PSHeading 8 2 4" xfId="7654"/>
    <cellStyle name="PSHeading 8 2 4 2" xfId="7956"/>
    <cellStyle name="PSHeading 8 2 4 2 2" xfId="8259"/>
    <cellStyle name="PSHeading 8 2 5" xfId="7697"/>
    <cellStyle name="PSHeading 8 2 5 2" xfId="8000"/>
    <cellStyle name="PSHeading 8 3" xfId="7196"/>
    <cellStyle name="PSHeading 8 3 2" xfId="7607"/>
    <cellStyle name="PSHeading 8 3 2 2" xfId="7909"/>
    <cellStyle name="PSHeading 8 3 2 2 2" xfId="8212"/>
    <cellStyle name="PSHeading 8 4" xfId="7197"/>
    <cellStyle name="PSHeading 8 4 2" xfId="7608"/>
    <cellStyle name="PSHeading 8 4 2 2" xfId="7910"/>
    <cellStyle name="PSHeading 8 4 2 2 2" xfId="8213"/>
    <cellStyle name="PSHeading 8 5" xfId="7193"/>
    <cellStyle name="PSHeading 8 5 2" xfId="7604"/>
    <cellStyle name="PSHeading 8 5 2 2" xfId="7906"/>
    <cellStyle name="PSHeading 8 5 2 2 2" xfId="8209"/>
    <cellStyle name="PSHeading 9" xfId="2151"/>
    <cellStyle name="PSHeading 9 2" xfId="3781"/>
    <cellStyle name="PSHeading 9 2 2" xfId="7200"/>
    <cellStyle name="PSHeading 9 2 2 2" xfId="7611"/>
    <cellStyle name="PSHeading 9 2 2 2 2" xfId="7913"/>
    <cellStyle name="PSHeading 9 2 2 2 2 2" xfId="8216"/>
    <cellStyle name="PSHeading 9 2 3" xfId="7199"/>
    <cellStyle name="PSHeading 9 2 3 2" xfId="7610"/>
    <cellStyle name="PSHeading 9 2 3 2 2" xfId="7912"/>
    <cellStyle name="PSHeading 9 2 3 2 2 2" xfId="8215"/>
    <cellStyle name="PSHeading 9 2 4" xfId="7655"/>
    <cellStyle name="PSHeading 9 2 4 2" xfId="7957"/>
    <cellStyle name="PSHeading 9 2 4 2 2" xfId="8260"/>
    <cellStyle name="PSHeading 9 2 5" xfId="7698"/>
    <cellStyle name="PSHeading 9 2 5 2" xfId="8001"/>
    <cellStyle name="PSHeading 9 3" xfId="7201"/>
    <cellStyle name="PSHeading 9 3 2" xfId="7612"/>
    <cellStyle name="PSHeading 9 3 2 2" xfId="7914"/>
    <cellStyle name="PSHeading 9 3 2 2 2" xfId="8217"/>
    <cellStyle name="PSHeading 9 4" xfId="7202"/>
    <cellStyle name="PSHeading 9 5" xfId="7198"/>
    <cellStyle name="PSHeading 9 5 2" xfId="7609"/>
    <cellStyle name="PSHeading 9 5 2 2" xfId="7911"/>
    <cellStyle name="PSHeading 9 5 2 2 2" xfId="8214"/>
    <cellStyle name="PSInt" xfId="185"/>
    <cellStyle name="PSInt 2" xfId="7203"/>
    <cellStyle name="PSSpacer" xfId="100"/>
    <cellStyle name="PSSpacer 10" xfId="2152"/>
    <cellStyle name="PSSpacer 10 2" xfId="7205"/>
    <cellStyle name="PSSpacer 11" xfId="2153"/>
    <cellStyle name="PSSpacer 11 2" xfId="7206"/>
    <cellStyle name="PSSpacer 12" xfId="2154"/>
    <cellStyle name="PSSpacer 12 2" xfId="7207"/>
    <cellStyle name="PSSpacer 13" xfId="2155"/>
    <cellStyle name="PSSpacer 13 2" xfId="7208"/>
    <cellStyle name="PSSpacer 14" xfId="2156"/>
    <cellStyle name="PSSpacer 14 2" xfId="7209"/>
    <cellStyle name="PSSpacer 15" xfId="2157"/>
    <cellStyle name="PSSpacer 15 2" xfId="7210"/>
    <cellStyle name="PSSpacer 16" xfId="2158"/>
    <cellStyle name="PSSpacer 16 2" xfId="7211"/>
    <cellStyle name="PSSpacer 17" xfId="2159"/>
    <cellStyle name="PSSpacer 17 2" xfId="7212"/>
    <cellStyle name="PSSpacer 18" xfId="2160"/>
    <cellStyle name="PSSpacer 18 2" xfId="7213"/>
    <cellStyle name="PSSpacer 19" xfId="2161"/>
    <cellStyle name="PSSpacer 19 2" xfId="7214"/>
    <cellStyle name="PSSpacer 2" xfId="101"/>
    <cellStyle name="PSSpacer 2 2" xfId="7215"/>
    <cellStyle name="PSSpacer 2 3" xfId="2162"/>
    <cellStyle name="PSSpacer 20" xfId="2163"/>
    <cellStyle name="PSSpacer 20 2" xfId="7216"/>
    <cellStyle name="PSSpacer 21" xfId="2164"/>
    <cellStyle name="PSSpacer 21 2" xfId="7217"/>
    <cellStyle name="PSSpacer 22" xfId="2165"/>
    <cellStyle name="PSSpacer 22 2" xfId="7218"/>
    <cellStyle name="PSSpacer 23" xfId="2166"/>
    <cellStyle name="PSSpacer 23 2" xfId="7219"/>
    <cellStyle name="PSSpacer 24" xfId="2167"/>
    <cellStyle name="PSSpacer 24 2" xfId="7220"/>
    <cellStyle name="PSSpacer 25" xfId="2168"/>
    <cellStyle name="PSSpacer 25 2" xfId="7221"/>
    <cellStyle name="PSSpacer 26" xfId="2169"/>
    <cellStyle name="PSSpacer 26 2" xfId="7222"/>
    <cellStyle name="PSSpacer 27" xfId="2170"/>
    <cellStyle name="PSSpacer 27 2" xfId="7223"/>
    <cellStyle name="PSSpacer 28" xfId="2171"/>
    <cellStyle name="PSSpacer 28 2" xfId="7224"/>
    <cellStyle name="PSSpacer 29" xfId="2172"/>
    <cellStyle name="PSSpacer 29 2" xfId="7225"/>
    <cellStyle name="PSSpacer 3" xfId="2173"/>
    <cellStyle name="PSSpacer 3 2" xfId="7226"/>
    <cellStyle name="PSSpacer 30" xfId="2174"/>
    <cellStyle name="PSSpacer 30 2" xfId="7227"/>
    <cellStyle name="PSSpacer 31" xfId="2175"/>
    <cellStyle name="PSSpacer 31 2" xfId="7228"/>
    <cellStyle name="PSSpacer 32" xfId="2176"/>
    <cellStyle name="PSSpacer 32 2" xfId="7229"/>
    <cellStyle name="PSSpacer 33" xfId="2177"/>
    <cellStyle name="PSSpacer 33 2" xfId="7230"/>
    <cellStyle name="PSSpacer 34" xfId="2178"/>
    <cellStyle name="PSSpacer 34 2" xfId="7231"/>
    <cellStyle name="PSSpacer 35" xfId="2179"/>
    <cellStyle name="PSSpacer 35 2" xfId="7232"/>
    <cellStyle name="PSSpacer 36" xfId="2180"/>
    <cellStyle name="PSSpacer 36 2" xfId="7233"/>
    <cellStyle name="PSSpacer 37" xfId="2181"/>
    <cellStyle name="PSSpacer 37 2" xfId="7234"/>
    <cellStyle name="PSSpacer 38" xfId="2182"/>
    <cellStyle name="PSSpacer 38 2" xfId="7235"/>
    <cellStyle name="PSSpacer 39" xfId="2183"/>
    <cellStyle name="PSSpacer 39 2" xfId="7236"/>
    <cellStyle name="PSSpacer 4" xfId="2184"/>
    <cellStyle name="PSSpacer 4 2" xfId="7237"/>
    <cellStyle name="PSSpacer 40" xfId="2185"/>
    <cellStyle name="PSSpacer 40 2" xfId="7238"/>
    <cellStyle name="PSSpacer 41" xfId="2186"/>
    <cellStyle name="PSSpacer 41 2" xfId="7239"/>
    <cellStyle name="PSSpacer 42" xfId="2187"/>
    <cellStyle name="PSSpacer 42 2" xfId="7240"/>
    <cellStyle name="PSSpacer 43" xfId="2188"/>
    <cellStyle name="PSSpacer 43 2" xfId="7241"/>
    <cellStyle name="PSSpacer 44" xfId="7204"/>
    <cellStyle name="PSSpacer 45" xfId="247"/>
    <cellStyle name="PSSpacer 5" xfId="2189"/>
    <cellStyle name="PSSpacer 5 2" xfId="7242"/>
    <cellStyle name="PSSpacer 6" xfId="2190"/>
    <cellStyle name="PSSpacer 6 2" xfId="7243"/>
    <cellStyle name="PSSpacer 7" xfId="2191"/>
    <cellStyle name="PSSpacer 7 2" xfId="7244"/>
    <cellStyle name="PSSpacer 8" xfId="2192"/>
    <cellStyle name="PSSpacer 8 2" xfId="7245"/>
    <cellStyle name="PSSpacer 9" xfId="2193"/>
    <cellStyle name="PSSpacer 9 2" xfId="7246"/>
    <cellStyle name="Style 1" xfId="102"/>
    <cellStyle name="Style 1 10" xfId="2194"/>
    <cellStyle name="Style 1 10 2" xfId="7249"/>
    <cellStyle name="Style 1 10 3" xfId="7248"/>
    <cellStyle name="Style 1 11" xfId="2195"/>
    <cellStyle name="Style 1 11 2" xfId="7251"/>
    <cellStyle name="Style 1 11 3" xfId="7250"/>
    <cellStyle name="Style 1 12" xfId="2196"/>
    <cellStyle name="Style 1 12 2" xfId="7253"/>
    <cellStyle name="Style 1 12 3" xfId="7252"/>
    <cellStyle name="Style 1 13" xfId="2197"/>
    <cellStyle name="Style 1 13 2" xfId="7255"/>
    <cellStyle name="Style 1 13 3" xfId="7254"/>
    <cellStyle name="Style 1 14" xfId="2198"/>
    <cellStyle name="Style 1 14 2" xfId="7257"/>
    <cellStyle name="Style 1 14 3" xfId="7256"/>
    <cellStyle name="Style 1 15" xfId="2199"/>
    <cellStyle name="Style 1 15 2" xfId="7259"/>
    <cellStyle name="Style 1 15 3" xfId="7258"/>
    <cellStyle name="Style 1 16" xfId="2200"/>
    <cellStyle name="Style 1 16 2" xfId="7261"/>
    <cellStyle name="Style 1 16 3" xfId="7260"/>
    <cellStyle name="Style 1 17" xfId="2201"/>
    <cellStyle name="Style 1 17 2" xfId="7263"/>
    <cellStyle name="Style 1 17 3" xfId="7262"/>
    <cellStyle name="Style 1 18" xfId="2202"/>
    <cellStyle name="Style 1 18 2" xfId="7265"/>
    <cellStyle name="Style 1 18 3" xfId="7264"/>
    <cellStyle name="Style 1 19" xfId="2203"/>
    <cellStyle name="Style 1 19 2" xfId="7267"/>
    <cellStyle name="Style 1 19 3" xfId="7266"/>
    <cellStyle name="Style 1 2" xfId="103"/>
    <cellStyle name="Style 1 2 2" xfId="7269"/>
    <cellStyle name="Style 1 2 3" xfId="7268"/>
    <cellStyle name="Style 1 2 4" xfId="2204"/>
    <cellStyle name="Style 1 20" xfId="2205"/>
    <cellStyle name="Style 1 20 2" xfId="7271"/>
    <cellStyle name="Style 1 20 3" xfId="7270"/>
    <cellStyle name="Style 1 21" xfId="2206"/>
    <cellStyle name="Style 1 21 2" xfId="7273"/>
    <cellStyle name="Style 1 21 3" xfId="7272"/>
    <cellStyle name="Style 1 22" xfId="2207"/>
    <cellStyle name="Style 1 22 2" xfId="7275"/>
    <cellStyle name="Style 1 22 3" xfId="7274"/>
    <cellStyle name="Style 1 23" xfId="2208"/>
    <cellStyle name="Style 1 23 2" xfId="7277"/>
    <cellStyle name="Style 1 23 3" xfId="7276"/>
    <cellStyle name="Style 1 24" xfId="2209"/>
    <cellStyle name="Style 1 24 2" xfId="7279"/>
    <cellStyle name="Style 1 24 3" xfId="7278"/>
    <cellStyle name="Style 1 25" xfId="2210"/>
    <cellStyle name="Style 1 25 2" xfId="7281"/>
    <cellStyle name="Style 1 25 3" xfId="7280"/>
    <cellStyle name="Style 1 26" xfId="2211"/>
    <cellStyle name="Style 1 26 2" xfId="7283"/>
    <cellStyle name="Style 1 26 3" xfId="7282"/>
    <cellStyle name="Style 1 27" xfId="2212"/>
    <cellStyle name="Style 1 27 2" xfId="7285"/>
    <cellStyle name="Style 1 27 3" xfId="7284"/>
    <cellStyle name="Style 1 28" xfId="2213"/>
    <cellStyle name="Style 1 28 2" xfId="7287"/>
    <cellStyle name="Style 1 28 3" xfId="7286"/>
    <cellStyle name="Style 1 29" xfId="2214"/>
    <cellStyle name="Style 1 29 2" xfId="7289"/>
    <cellStyle name="Style 1 29 3" xfId="7288"/>
    <cellStyle name="Style 1 3" xfId="2215"/>
    <cellStyle name="Style 1 3 2" xfId="7291"/>
    <cellStyle name="Style 1 3 3" xfId="7290"/>
    <cellStyle name="Style 1 30" xfId="2216"/>
    <cellStyle name="Style 1 30 2" xfId="7293"/>
    <cellStyle name="Style 1 30 3" xfId="7292"/>
    <cellStyle name="Style 1 31" xfId="2217"/>
    <cellStyle name="Style 1 31 2" xfId="7295"/>
    <cellStyle name="Style 1 31 3" xfId="7294"/>
    <cellStyle name="Style 1 32" xfId="2218"/>
    <cellStyle name="Style 1 32 2" xfId="7297"/>
    <cellStyle name="Style 1 32 3" xfId="7296"/>
    <cellStyle name="Style 1 33" xfId="2219"/>
    <cellStyle name="Style 1 33 2" xfId="7299"/>
    <cellStyle name="Style 1 33 3" xfId="7298"/>
    <cellStyle name="Style 1 34" xfId="2220"/>
    <cellStyle name="Style 1 34 2" xfId="7301"/>
    <cellStyle name="Style 1 34 3" xfId="7300"/>
    <cellStyle name="Style 1 35" xfId="2221"/>
    <cellStyle name="Style 1 35 2" xfId="7303"/>
    <cellStyle name="Style 1 35 3" xfId="7302"/>
    <cellStyle name="Style 1 36" xfId="2222"/>
    <cellStyle name="Style 1 36 2" xfId="7305"/>
    <cellStyle name="Style 1 36 3" xfId="7304"/>
    <cellStyle name="Style 1 37" xfId="2223"/>
    <cellStyle name="Style 1 37 2" xfId="7307"/>
    <cellStyle name="Style 1 37 3" xfId="7306"/>
    <cellStyle name="Style 1 38" xfId="2224"/>
    <cellStyle name="Style 1 38 2" xfId="7309"/>
    <cellStyle name="Style 1 38 3" xfId="7308"/>
    <cellStyle name="Style 1 39" xfId="2225"/>
    <cellStyle name="Style 1 39 2" xfId="7311"/>
    <cellStyle name="Style 1 39 3" xfId="7310"/>
    <cellStyle name="Style 1 4" xfId="2226"/>
    <cellStyle name="Style 1 4 2" xfId="7313"/>
    <cellStyle name="Style 1 4 3" xfId="7312"/>
    <cellStyle name="Style 1 40" xfId="2227"/>
    <cellStyle name="Style 1 40 2" xfId="7315"/>
    <cellStyle name="Style 1 40 3" xfId="7314"/>
    <cellStyle name="Style 1 41" xfId="2228"/>
    <cellStyle name="Style 1 41 2" xfId="7317"/>
    <cellStyle name="Style 1 41 3" xfId="7316"/>
    <cellStyle name="Style 1 42" xfId="2229"/>
    <cellStyle name="Style 1 42 2" xfId="7319"/>
    <cellStyle name="Style 1 42 3" xfId="7318"/>
    <cellStyle name="Style 1 43" xfId="2230"/>
    <cellStyle name="Style 1 43 2" xfId="7321"/>
    <cellStyle name="Style 1 43 3" xfId="7320"/>
    <cellStyle name="Style 1 44" xfId="7322"/>
    <cellStyle name="Style 1 45" xfId="7247"/>
    <cellStyle name="Style 1 46" xfId="248"/>
    <cellStyle name="Style 1 47" xfId="186"/>
    <cellStyle name="Style 1 5" xfId="2231"/>
    <cellStyle name="Style 1 5 2" xfId="7324"/>
    <cellStyle name="Style 1 5 3" xfId="7323"/>
    <cellStyle name="Style 1 6" xfId="2232"/>
    <cellStyle name="Style 1 6 2" xfId="7326"/>
    <cellStyle name="Style 1 6 3" xfId="7325"/>
    <cellStyle name="Style 1 7" xfId="2233"/>
    <cellStyle name="Style 1 7 2" xfId="7328"/>
    <cellStyle name="Style 1 7 3" xfId="7327"/>
    <cellStyle name="Style 1 8" xfId="2234"/>
    <cellStyle name="Style 1 8 2" xfId="7330"/>
    <cellStyle name="Style 1 8 3" xfId="7329"/>
    <cellStyle name="Style 1 9" xfId="2235"/>
    <cellStyle name="Style 1 9 2" xfId="7332"/>
    <cellStyle name="Style 1 9 3" xfId="7331"/>
    <cellStyle name="STYLE1" xfId="249"/>
    <cellStyle name="STYLE1 2" xfId="7333"/>
    <cellStyle name="STYLE10" xfId="2282"/>
    <cellStyle name="STYLE10 2" xfId="7334"/>
    <cellStyle name="STYLE11" xfId="2283"/>
    <cellStyle name="STYLE11 2" xfId="7335"/>
    <cellStyle name="STYLE12" xfId="2284"/>
    <cellStyle name="STYLE12 2" xfId="7336"/>
    <cellStyle name="STYLE13" xfId="2285"/>
    <cellStyle name="STYLE13 2" xfId="7337"/>
    <cellStyle name="STYLE2" xfId="250"/>
    <cellStyle name="STYLE2 2" xfId="7338"/>
    <cellStyle name="STYLE3" xfId="251"/>
    <cellStyle name="STYLE3 2" xfId="7339"/>
    <cellStyle name="STYLE4" xfId="252"/>
    <cellStyle name="STYLE4 10" xfId="2236"/>
    <cellStyle name="STYLE4 10 2" xfId="7341"/>
    <cellStyle name="STYLE4 11" xfId="2237"/>
    <cellStyle name="STYLE4 11 2" xfId="7342"/>
    <cellStyle name="STYLE4 12" xfId="2238"/>
    <cellStyle name="STYLE4 12 2" xfId="7343"/>
    <cellStyle name="STYLE4 13" xfId="2239"/>
    <cellStyle name="STYLE4 13 2" xfId="7344"/>
    <cellStyle name="STYLE4 14" xfId="2240"/>
    <cellStyle name="STYLE4 14 2" xfId="7345"/>
    <cellStyle name="STYLE4 15" xfId="2241"/>
    <cellStyle name="STYLE4 15 2" xfId="7346"/>
    <cellStyle name="STYLE4 16" xfId="2242"/>
    <cellStyle name="STYLE4 16 2" xfId="7347"/>
    <cellStyle name="STYLE4 17" xfId="2243"/>
    <cellStyle name="STYLE4 17 2" xfId="7348"/>
    <cellStyle name="STYLE4 18" xfId="2244"/>
    <cellStyle name="STYLE4 18 2" xfId="7349"/>
    <cellStyle name="STYLE4 19" xfId="2245"/>
    <cellStyle name="STYLE4 19 2" xfId="7350"/>
    <cellStyle name="STYLE4 2" xfId="2246"/>
    <cellStyle name="STYLE4 2 2" xfId="7351"/>
    <cellStyle name="STYLE4 20" xfId="2247"/>
    <cellStyle name="STYLE4 20 2" xfId="7352"/>
    <cellStyle name="STYLE4 21" xfId="2248"/>
    <cellStyle name="STYLE4 21 2" xfId="7353"/>
    <cellStyle name="STYLE4 22" xfId="2249"/>
    <cellStyle name="STYLE4 22 2" xfId="7354"/>
    <cellStyle name="STYLE4 23" xfId="2250"/>
    <cellStyle name="STYLE4 23 2" xfId="7355"/>
    <cellStyle name="STYLE4 24" xfId="2251"/>
    <cellStyle name="STYLE4 24 2" xfId="7356"/>
    <cellStyle name="STYLE4 25" xfId="2252"/>
    <cellStyle name="STYLE4 25 2" xfId="7357"/>
    <cellStyle name="STYLE4 26" xfId="2253"/>
    <cellStyle name="STYLE4 26 2" xfId="7358"/>
    <cellStyle name="STYLE4 27" xfId="2254"/>
    <cellStyle name="STYLE4 27 2" xfId="7359"/>
    <cellStyle name="STYLE4 28" xfId="2255"/>
    <cellStyle name="STYLE4 28 2" xfId="7360"/>
    <cellStyle name="STYLE4 29" xfId="2256"/>
    <cellStyle name="STYLE4 29 2" xfId="7361"/>
    <cellStyle name="STYLE4 3" xfId="2257"/>
    <cellStyle name="STYLE4 3 2" xfId="7362"/>
    <cellStyle name="STYLE4 30" xfId="2258"/>
    <cellStyle name="STYLE4 30 2" xfId="7363"/>
    <cellStyle name="STYLE4 31" xfId="2259"/>
    <cellStyle name="STYLE4 31 2" xfId="7364"/>
    <cellStyle name="STYLE4 32" xfId="2260"/>
    <cellStyle name="STYLE4 32 2" xfId="7365"/>
    <cellStyle name="STYLE4 33" xfId="2261"/>
    <cellStyle name="STYLE4 33 2" xfId="7366"/>
    <cellStyle name="STYLE4 34" xfId="2262"/>
    <cellStyle name="STYLE4 34 2" xfId="7367"/>
    <cellStyle name="STYLE4 35" xfId="2263"/>
    <cellStyle name="STYLE4 35 2" xfId="7368"/>
    <cellStyle name="STYLE4 36" xfId="2264"/>
    <cellStyle name="STYLE4 36 2" xfId="7369"/>
    <cellStyle name="STYLE4 37" xfId="2265"/>
    <cellStyle name="STYLE4 37 2" xfId="7370"/>
    <cellStyle name="STYLE4 38" xfId="2266"/>
    <cellStyle name="STYLE4 38 2" xfId="7371"/>
    <cellStyle name="STYLE4 39" xfId="2267"/>
    <cellStyle name="STYLE4 39 2" xfId="7372"/>
    <cellStyle name="STYLE4 4" xfId="2268"/>
    <cellStyle name="STYLE4 4 2" xfId="7373"/>
    <cellStyle name="STYLE4 40" xfId="2269"/>
    <cellStyle name="STYLE4 40 2" xfId="7374"/>
    <cellStyle name="STYLE4 41" xfId="2270"/>
    <cellStyle name="STYLE4 41 2" xfId="7375"/>
    <cellStyle name="STYLE4 42" xfId="2271"/>
    <cellStyle name="STYLE4 42 2" xfId="7376"/>
    <cellStyle name="STYLE4 43" xfId="2272"/>
    <cellStyle name="STYLE4 43 2" xfId="7377"/>
    <cellStyle name="STYLE4 44" xfId="7340"/>
    <cellStyle name="STYLE4 5" xfId="2273"/>
    <cellStyle name="STYLE4 5 2" xfId="7378"/>
    <cellStyle name="STYLE4 6" xfId="2274"/>
    <cellStyle name="STYLE4 6 2" xfId="7379"/>
    <cellStyle name="STYLE4 7" xfId="2275"/>
    <cellStyle name="STYLE4 7 2" xfId="7380"/>
    <cellStyle name="STYLE4 8" xfId="2276"/>
    <cellStyle name="STYLE4 8 2" xfId="7381"/>
    <cellStyle name="STYLE4 9" xfId="2277"/>
    <cellStyle name="STYLE4 9 2" xfId="7382"/>
    <cellStyle name="STYLE5" xfId="253"/>
    <cellStyle name="STYLE5 2" xfId="7383"/>
    <cellStyle name="STYLE6" xfId="2286"/>
    <cellStyle name="STYLE6 2" xfId="7384"/>
    <cellStyle name="STYLE7" xfId="2287"/>
    <cellStyle name="STYLE7 2" xfId="7385"/>
    <cellStyle name="STYLE8" xfId="2288"/>
    <cellStyle name="STYLE8 2" xfId="7386"/>
    <cellStyle name="STYLE9" xfId="2289"/>
    <cellStyle name="STYLE9 2" xfId="7387"/>
    <cellStyle name="t1" xfId="104"/>
    <cellStyle name="Title" xfId="3" builtinId="15" customBuiltin="1"/>
    <cellStyle name="Title 2" xfId="187"/>
    <cellStyle name="Title 2 2" xfId="7388"/>
    <cellStyle name="Title 2 3" xfId="2328"/>
    <cellStyle name="Total" xfId="19" builtinId="25" customBuiltin="1"/>
    <cellStyle name="Total 2" xfId="188"/>
    <cellStyle name="Total 2 2" xfId="3706"/>
    <cellStyle name="Total 2 2 2" xfId="7390"/>
    <cellStyle name="Total 2 3" xfId="7389"/>
    <cellStyle name="Total 2 4" xfId="2329"/>
    <cellStyle name="User_Defined_B" xfId="105"/>
    <cellStyle name="Warning Text" xfId="16" builtinId="11" customBuiltin="1"/>
    <cellStyle name="Warning Text 2" xfId="189"/>
    <cellStyle name="Warning Text 2 2" xfId="7391"/>
    <cellStyle name="Warning Text 2 3" xfId="2330"/>
  </cellStyles>
  <dxfs count="0"/>
  <tableStyles count="0" defaultTableStyle="TableStyleMedium2" defaultPivotStyle="PivotStyleLight16"/>
  <colors>
    <mruColors>
      <color rgb="FF153E5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showGridLines="0" tabSelected="1" zoomScale="70" zoomScaleNormal="70" workbookViewId="0">
      <selection activeCell="A7" sqref="A7"/>
    </sheetView>
  </sheetViews>
  <sheetFormatPr defaultColWidth="9.109375" defaultRowHeight="14.4" x14ac:dyDescent="0.3"/>
  <cols>
    <col min="1" max="1" width="25" style="31" bestFit="1" customWidth="1"/>
    <col min="2" max="2" width="19.5546875" style="24" bestFit="1" customWidth="1"/>
    <col min="3" max="3" width="7.88671875" style="14" bestFit="1" customWidth="1"/>
    <col min="4" max="4" width="9.109375" style="31"/>
    <col min="5" max="5" width="38.109375" style="31" bestFit="1" customWidth="1"/>
    <col min="6" max="6" width="19.5546875" style="31" bestFit="1" customWidth="1"/>
    <col min="7" max="8" width="13.44140625" style="31" customWidth="1"/>
    <col min="9" max="9" width="13.44140625" style="30" customWidth="1"/>
    <col min="10" max="10" width="5.6640625" style="30" customWidth="1"/>
    <col min="11" max="11" width="30" style="31" bestFit="1" customWidth="1"/>
    <col min="12" max="18" width="20.6640625" style="31" customWidth="1"/>
    <col min="19" max="16384" width="9.109375" style="31"/>
  </cols>
  <sheetData>
    <row r="1" spans="1:18" x14ac:dyDescent="0.3">
      <c r="A1" s="31" t="s">
        <v>1</v>
      </c>
      <c r="B1" s="31"/>
      <c r="C1" s="31"/>
      <c r="E1" s="52" t="s">
        <v>50</v>
      </c>
      <c r="F1" s="52"/>
      <c r="G1" s="52"/>
      <c r="I1" s="31"/>
      <c r="J1" s="31"/>
      <c r="K1" s="68" t="s">
        <v>19</v>
      </c>
      <c r="L1" s="68"/>
      <c r="M1" s="43"/>
      <c r="N1" s="21" t="s">
        <v>89</v>
      </c>
      <c r="O1" s="43"/>
      <c r="P1" s="43"/>
      <c r="Q1" s="43"/>
    </row>
    <row r="2" spans="1:18" x14ac:dyDescent="0.3">
      <c r="A2" s="6" t="s">
        <v>2</v>
      </c>
      <c r="B2" s="31"/>
      <c r="C2" s="31"/>
      <c r="E2" s="28" t="s">
        <v>10</v>
      </c>
      <c r="F2" s="25" t="s">
        <v>42</v>
      </c>
      <c r="G2" s="26" t="s">
        <v>11</v>
      </c>
      <c r="I2" s="31"/>
      <c r="J2" s="31"/>
      <c r="K2" s="34"/>
      <c r="L2" s="21" t="s">
        <v>57</v>
      </c>
      <c r="M2" s="21" t="s">
        <v>61</v>
      </c>
      <c r="N2" s="21" t="s">
        <v>56</v>
      </c>
      <c r="O2" s="21" t="s">
        <v>58</v>
      </c>
      <c r="P2" s="21" t="s">
        <v>59</v>
      </c>
      <c r="Q2" s="21" t="s">
        <v>93</v>
      </c>
      <c r="R2" s="21" t="s">
        <v>101</v>
      </c>
    </row>
    <row r="3" spans="1:18" x14ac:dyDescent="0.3">
      <c r="A3" s="31" t="s">
        <v>3</v>
      </c>
      <c r="B3" s="31"/>
      <c r="C3" s="31"/>
      <c r="E3" s="31" t="s">
        <v>27</v>
      </c>
      <c r="F3" s="24" t="s">
        <v>37</v>
      </c>
      <c r="G3" s="17">
        <v>3</v>
      </c>
      <c r="I3" s="31"/>
      <c r="J3" s="31"/>
      <c r="K3" s="20" t="s">
        <v>20</v>
      </c>
      <c r="L3" s="21" t="s">
        <v>44</v>
      </c>
      <c r="M3" s="21" t="s">
        <v>51</v>
      </c>
      <c r="N3" s="22" t="s">
        <v>55</v>
      </c>
      <c r="O3" s="22" t="s">
        <v>9</v>
      </c>
      <c r="P3" s="22" t="s">
        <v>9</v>
      </c>
      <c r="Q3" s="22" t="s">
        <v>9</v>
      </c>
      <c r="R3" s="22" t="s">
        <v>9</v>
      </c>
    </row>
    <row r="4" spans="1:18" x14ac:dyDescent="0.3">
      <c r="A4" s="5" t="s">
        <v>4</v>
      </c>
      <c r="B4" s="31"/>
      <c r="C4" s="31"/>
      <c r="E4" s="31" t="s">
        <v>28</v>
      </c>
      <c r="F4" s="24" t="s">
        <v>37</v>
      </c>
      <c r="G4" s="17">
        <v>0.1</v>
      </c>
      <c r="I4" s="31"/>
      <c r="J4" s="31"/>
      <c r="K4" s="23" t="s">
        <v>17</v>
      </c>
      <c r="L4" s="46">
        <v>0</v>
      </c>
      <c r="M4" s="44">
        <f>(L4^2*$C$13+L4*$C$14+$C$15)*$C$17</f>
        <v>310.00672573028731</v>
      </c>
      <c r="N4" s="40">
        <f>(2*L4*$C$13+$C$14)*$C$17</f>
        <v>6.6605281165576482</v>
      </c>
      <c r="O4" s="40">
        <f>N4*$G$6</f>
        <v>21.055424597036321</v>
      </c>
      <c r="P4" s="41">
        <f>N4*$G$20</f>
        <v>1.7334024423341279</v>
      </c>
      <c r="Q4" s="41">
        <f>N4*$G$27+$G$30</f>
        <v>0.19981584349672943</v>
      </c>
      <c r="R4" s="65">
        <f>SUM(O4:Q4)</f>
        <v>22.988642882867179</v>
      </c>
    </row>
    <row r="5" spans="1:18" x14ac:dyDescent="0.3">
      <c r="B5" s="31"/>
      <c r="C5" s="31"/>
      <c r="E5" s="31" t="s">
        <v>45</v>
      </c>
      <c r="F5" s="30" t="s">
        <v>66</v>
      </c>
      <c r="G5" s="35">
        <v>0.02</v>
      </c>
      <c r="I5" s="31"/>
      <c r="J5" s="31"/>
      <c r="K5" s="23" t="s">
        <v>21</v>
      </c>
      <c r="L5" s="47">
        <v>70</v>
      </c>
      <c r="M5" s="44">
        <f>(L5^2*$C$13+L5*$C$14+$C$15)*$C$17</f>
        <v>836.20130133324801</v>
      </c>
      <c r="N5" s="40">
        <f>(2*L5*$C$13+$C$14)*$C$17</f>
        <v>8.3736026149555141</v>
      </c>
      <c r="O5" s="40">
        <f>N5*$G$6</f>
        <v>26.470837654216513</v>
      </c>
      <c r="P5" s="41">
        <f>N5*$G$20</f>
        <v>2.1792300805421725</v>
      </c>
      <c r="Q5" s="41">
        <f>N5*$G$27+$G$30</f>
        <v>0.25120807844866544</v>
      </c>
      <c r="R5" s="65">
        <f t="shared" ref="R5:R8" si="0">SUM(O5:Q5)</f>
        <v>28.901275813207352</v>
      </c>
    </row>
    <row r="6" spans="1:18" x14ac:dyDescent="0.3">
      <c r="B6" s="31"/>
      <c r="C6" s="31"/>
      <c r="E6" s="31" t="s">
        <v>29</v>
      </c>
      <c r="F6" s="24" t="s">
        <v>37</v>
      </c>
      <c r="G6" s="36">
        <f>G3/(1-G5)+G4</f>
        <v>3.1612244897959183</v>
      </c>
      <c r="I6" s="31"/>
      <c r="J6" s="24"/>
      <c r="K6" s="23" t="s">
        <v>22</v>
      </c>
      <c r="L6" s="47">
        <f>L5+10</f>
        <v>80</v>
      </c>
      <c r="M6" s="44">
        <f>(L6^2*$C$13+L6*$C$14+$C$15)*$C$17</f>
        <v>921.16095212451592</v>
      </c>
      <c r="N6" s="40">
        <f>(2*L6*$C$13+$C$14)*$C$17</f>
        <v>8.6183275432980668</v>
      </c>
      <c r="O6" s="40">
        <f>N6*$G$6</f>
        <v>27.244468090956541</v>
      </c>
      <c r="P6" s="41">
        <f>N6*$G$20</f>
        <v>2.2429197431433217</v>
      </c>
      <c r="Q6" s="41">
        <f>N6*$G$27+$G$30</f>
        <v>0.25854982629894202</v>
      </c>
      <c r="R6" s="65">
        <f t="shared" si="0"/>
        <v>29.745937660398805</v>
      </c>
    </row>
    <row r="7" spans="1:18" x14ac:dyDescent="0.3">
      <c r="B7" s="31"/>
      <c r="C7" s="31"/>
      <c r="F7" s="24"/>
      <c r="G7" s="10"/>
      <c r="I7" s="31"/>
      <c r="J7" s="24"/>
      <c r="K7" s="23" t="s">
        <v>23</v>
      </c>
      <c r="L7" s="47">
        <f>L6+10</f>
        <v>90</v>
      </c>
      <c r="M7" s="44">
        <f>(L7^2*$C$13+L7*$C$14+$C$15)*$C$17</f>
        <v>1008.5678521992093</v>
      </c>
      <c r="N7" s="40">
        <f>(2*L7*$C$13+$C$14)*$C$17</f>
        <v>8.8630524716406178</v>
      </c>
      <c r="O7" s="40">
        <f>N7*$G$6</f>
        <v>28.018098527696566</v>
      </c>
      <c r="P7" s="41">
        <f>N7*$G$20</f>
        <v>2.3066094057444708</v>
      </c>
      <c r="Q7" s="41">
        <f>N7*$G$27+$G$30</f>
        <v>0.26589157414921855</v>
      </c>
      <c r="R7" s="65">
        <f t="shared" si="0"/>
        <v>30.590599507590255</v>
      </c>
    </row>
    <row r="8" spans="1:18" x14ac:dyDescent="0.3">
      <c r="B8" s="31"/>
      <c r="C8" s="31"/>
      <c r="E8" s="30"/>
      <c r="F8" s="30"/>
      <c r="G8" s="30"/>
      <c r="I8" s="31"/>
      <c r="J8" s="31"/>
      <c r="K8" s="23" t="s">
        <v>24</v>
      </c>
      <c r="L8" s="47">
        <f>L7+10</f>
        <v>100</v>
      </c>
      <c r="M8" s="44">
        <f>(L8^2*$C$13+L8*$C$14+$C$15)*$C$17</f>
        <v>1098.4220015573283</v>
      </c>
      <c r="N8" s="40">
        <f>(2*L8*$C$13+$C$14)*$C$17</f>
        <v>9.1077773999831706</v>
      </c>
      <c r="O8" s="40">
        <f>N8*$G$6</f>
        <v>28.791728964436594</v>
      </c>
      <c r="P8" s="41">
        <f>N8*$G$20</f>
        <v>2.37029906834562</v>
      </c>
      <c r="Q8" s="41">
        <f>N8*$G$27+$G$30</f>
        <v>0.27323332199949513</v>
      </c>
      <c r="R8" s="65">
        <f t="shared" si="0"/>
        <v>31.435261354781709</v>
      </c>
    </row>
    <row r="9" spans="1:18" x14ac:dyDescent="0.3">
      <c r="B9" s="31"/>
      <c r="C9" s="31"/>
      <c r="E9" s="52" t="s">
        <v>49</v>
      </c>
      <c r="F9" s="52"/>
      <c r="G9" s="52"/>
      <c r="I9" s="31"/>
      <c r="J9" s="31"/>
      <c r="K9" s="23"/>
      <c r="L9" s="23"/>
      <c r="M9" s="23"/>
      <c r="N9" s="23"/>
    </row>
    <row r="10" spans="1:18" x14ac:dyDescent="0.3">
      <c r="A10" s="67" t="s">
        <v>34</v>
      </c>
      <c r="B10" s="67"/>
      <c r="C10" s="67"/>
      <c r="E10" s="28" t="s">
        <v>10</v>
      </c>
      <c r="F10" s="25" t="s">
        <v>42</v>
      </c>
      <c r="G10" s="26" t="s">
        <v>11</v>
      </c>
      <c r="I10" s="31"/>
      <c r="J10" s="31"/>
      <c r="K10" s="23"/>
      <c r="L10" s="23"/>
      <c r="M10" s="23"/>
      <c r="N10" s="23"/>
    </row>
    <row r="11" spans="1:18" x14ac:dyDescent="0.3">
      <c r="A11" s="58"/>
      <c r="B11" s="58"/>
      <c r="C11" s="58"/>
      <c r="E11" s="31" t="s">
        <v>6</v>
      </c>
      <c r="F11" s="24" t="s">
        <v>79</v>
      </c>
      <c r="G11" s="32">
        <v>0.1</v>
      </c>
      <c r="I11" s="31"/>
      <c r="J11" s="31"/>
      <c r="K11" s="69" t="s">
        <v>18</v>
      </c>
      <c r="L11" s="69"/>
      <c r="M11" s="58"/>
      <c r="N11" s="23"/>
    </row>
    <row r="12" spans="1:18" x14ac:dyDescent="0.3">
      <c r="A12" s="28" t="s">
        <v>10</v>
      </c>
      <c r="B12" s="25" t="s">
        <v>42</v>
      </c>
      <c r="C12" s="29" t="s">
        <v>11</v>
      </c>
      <c r="E12" s="31" t="s">
        <v>35</v>
      </c>
      <c r="F12" s="24" t="s">
        <v>79</v>
      </c>
      <c r="G12" s="32">
        <v>0.1</v>
      </c>
      <c r="I12" s="31"/>
      <c r="J12" s="31"/>
      <c r="K12" s="28" t="s">
        <v>14</v>
      </c>
      <c r="L12" s="25" t="s">
        <v>42</v>
      </c>
      <c r="M12" s="11" t="s">
        <v>11</v>
      </c>
      <c r="N12" s="23"/>
    </row>
    <row r="13" spans="1:18" x14ac:dyDescent="0.3">
      <c r="A13" s="31" t="s">
        <v>41</v>
      </c>
      <c r="B13" s="24" t="s">
        <v>0</v>
      </c>
      <c r="C13" s="32">
        <v>1.2236246417127615E-2</v>
      </c>
      <c r="E13" s="31" t="s">
        <v>25</v>
      </c>
      <c r="F13" s="24" t="s">
        <v>79</v>
      </c>
      <c r="G13" s="32">
        <v>100</v>
      </c>
      <c r="I13" s="31"/>
      <c r="J13" s="31"/>
      <c r="K13" s="31" t="s">
        <v>95</v>
      </c>
      <c r="L13" s="31" t="s">
        <v>16</v>
      </c>
      <c r="M13" s="44">
        <f>C15*G6</f>
        <v>980.00085338003066</v>
      </c>
      <c r="N13" s="23"/>
    </row>
    <row r="14" spans="1:18" x14ac:dyDescent="0.3">
      <c r="A14" s="31" t="s">
        <v>40</v>
      </c>
      <c r="B14" s="24" t="s">
        <v>0</v>
      </c>
      <c r="C14" s="32">
        <v>6.6605281165576482</v>
      </c>
      <c r="E14" s="31" t="s">
        <v>7</v>
      </c>
      <c r="F14" s="24" t="s">
        <v>8</v>
      </c>
      <c r="G14" s="32">
        <v>200</v>
      </c>
      <c r="I14" s="31"/>
      <c r="J14" s="31"/>
      <c r="K14" s="31" t="s">
        <v>94</v>
      </c>
      <c r="L14" s="31" t="s">
        <v>16</v>
      </c>
      <c r="M14" s="44">
        <f>C15*G20</f>
        <v>80.679250371307262</v>
      </c>
    </row>
    <row r="15" spans="1:18" x14ac:dyDescent="0.3">
      <c r="A15" s="31" t="s">
        <v>39</v>
      </c>
      <c r="B15" s="24" t="s">
        <v>0</v>
      </c>
      <c r="C15" s="32">
        <v>310.00672573028731</v>
      </c>
      <c r="E15" s="31" t="s">
        <v>36</v>
      </c>
      <c r="F15" s="24" t="s">
        <v>8</v>
      </c>
      <c r="G15" s="32">
        <v>5</v>
      </c>
      <c r="J15" s="31"/>
      <c r="K15" s="31" t="s">
        <v>96</v>
      </c>
      <c r="L15" s="31" t="s">
        <v>16</v>
      </c>
      <c r="M15" s="44">
        <f>C15*G27+G33</f>
        <v>9.3002017719086183</v>
      </c>
    </row>
    <row r="16" spans="1:18" x14ac:dyDescent="0.3">
      <c r="E16" s="31" t="s">
        <v>26</v>
      </c>
      <c r="F16" s="24" t="s">
        <v>8</v>
      </c>
      <c r="G16" s="32">
        <v>5</v>
      </c>
      <c r="I16" s="31"/>
      <c r="K16" s="28" t="s">
        <v>15</v>
      </c>
      <c r="L16" s="28" t="s">
        <v>16</v>
      </c>
      <c r="M16" s="65">
        <f>SUM(M13:M15)</f>
        <v>1069.9803055232464</v>
      </c>
    </row>
    <row r="17" spans="1:17" x14ac:dyDescent="0.3">
      <c r="A17" s="31" t="s">
        <v>5</v>
      </c>
      <c r="B17" s="24" t="s">
        <v>0</v>
      </c>
      <c r="C17" s="32">
        <v>1</v>
      </c>
      <c r="E17" s="31" t="s">
        <v>7</v>
      </c>
      <c r="F17" s="24" t="s">
        <v>37</v>
      </c>
      <c r="G17" s="39">
        <f>G11/2000*G14</f>
        <v>0.01</v>
      </c>
      <c r="I17" s="31"/>
      <c r="J17" s="24"/>
    </row>
    <row r="18" spans="1:17" x14ac:dyDescent="0.3">
      <c r="A18" s="31" t="s">
        <v>43</v>
      </c>
      <c r="B18" s="24" t="s">
        <v>44</v>
      </c>
      <c r="C18" s="32">
        <v>100</v>
      </c>
      <c r="E18" s="31" t="s">
        <v>36</v>
      </c>
      <c r="F18" s="24" t="s">
        <v>37</v>
      </c>
      <c r="G18" s="39">
        <f>G12/2000*G15</f>
        <v>2.5000000000000001E-4</v>
      </c>
      <c r="I18" s="31"/>
      <c r="J18" s="24"/>
      <c r="K18" s="30"/>
      <c r="L18" s="30"/>
      <c r="M18" s="30"/>
    </row>
    <row r="19" spans="1:17" x14ac:dyDescent="0.3">
      <c r="C19" s="32"/>
      <c r="E19" s="31" t="s">
        <v>26</v>
      </c>
      <c r="F19" s="24" t="s">
        <v>37</v>
      </c>
      <c r="G19" s="39">
        <f>G13/2000*G16</f>
        <v>0.25</v>
      </c>
      <c r="I19" s="31"/>
      <c r="J19" s="24"/>
      <c r="K19" s="30"/>
      <c r="L19" s="30"/>
      <c r="M19" s="30"/>
    </row>
    <row r="20" spans="1:17" x14ac:dyDescent="0.3">
      <c r="C20" s="19"/>
      <c r="E20" s="31" t="s">
        <v>48</v>
      </c>
      <c r="F20" s="24" t="s">
        <v>37</v>
      </c>
      <c r="G20" s="38">
        <f>SUM(G17:G19)</f>
        <v>0.26024999999999998</v>
      </c>
      <c r="I20" s="31"/>
      <c r="J20" s="24"/>
      <c r="K20" s="69" t="s">
        <v>53</v>
      </c>
      <c r="L20" s="69"/>
      <c r="M20" s="58"/>
      <c r="N20" s="58"/>
      <c r="O20" s="58"/>
    </row>
    <row r="21" spans="1:17" x14ac:dyDescent="0.3">
      <c r="A21" s="24"/>
      <c r="B21" s="30"/>
      <c r="C21" s="53"/>
      <c r="E21" s="30"/>
      <c r="F21" s="30"/>
      <c r="G21" s="30"/>
      <c r="I21" s="31"/>
      <c r="J21" s="24"/>
      <c r="K21" s="28" t="s">
        <v>14</v>
      </c>
      <c r="L21" s="25" t="s">
        <v>42</v>
      </c>
      <c r="M21" s="29" t="s">
        <v>30</v>
      </c>
      <c r="N21" s="26" t="s">
        <v>31</v>
      </c>
      <c r="O21" s="26" t="s">
        <v>32</v>
      </c>
    </row>
    <row r="22" spans="1:17" x14ac:dyDescent="0.3">
      <c r="B22" s="30"/>
      <c r="C22" s="32"/>
      <c r="I22" s="31"/>
      <c r="J22" s="24"/>
      <c r="K22" s="31" t="s">
        <v>97</v>
      </c>
      <c r="L22" s="24" t="s">
        <v>13</v>
      </c>
      <c r="M22" s="44">
        <f>G38*$G$6</f>
        <v>63.224489795918366</v>
      </c>
      <c r="N22" s="44">
        <f>H38*$G$6</f>
        <v>63.224489795918366</v>
      </c>
      <c r="O22" s="44">
        <f>I38*$G$6</f>
        <v>63.224489795918366</v>
      </c>
    </row>
    <row r="23" spans="1:17" x14ac:dyDescent="0.3">
      <c r="B23" s="30"/>
      <c r="C23" s="32"/>
      <c r="E23" s="52" t="s">
        <v>90</v>
      </c>
      <c r="F23" s="52"/>
      <c r="G23" s="52"/>
      <c r="I23" s="31"/>
      <c r="J23" s="24"/>
      <c r="K23" s="31" t="s">
        <v>98</v>
      </c>
      <c r="L23" s="24" t="s">
        <v>13</v>
      </c>
      <c r="M23" s="44">
        <f>G38*$G$20</f>
        <v>5.2050000000000001</v>
      </c>
      <c r="N23" s="44">
        <f>H38*$G$20</f>
        <v>5.2050000000000001</v>
      </c>
      <c r="O23" s="44">
        <f>I38*$G$20</f>
        <v>5.2050000000000001</v>
      </c>
    </row>
    <row r="24" spans="1:17" x14ac:dyDescent="0.3">
      <c r="B24" s="31"/>
      <c r="C24" s="31"/>
      <c r="E24" s="28" t="s">
        <v>10</v>
      </c>
      <c r="F24" s="25" t="s">
        <v>42</v>
      </c>
      <c r="G24" s="26" t="s">
        <v>11</v>
      </c>
      <c r="I24" s="31"/>
      <c r="J24" s="24"/>
      <c r="K24" s="31" t="s">
        <v>99</v>
      </c>
      <c r="L24" s="24" t="s">
        <v>13</v>
      </c>
      <c r="M24" s="44">
        <f>G39*$G$40</f>
        <v>25</v>
      </c>
      <c r="N24" s="44">
        <f>H39*$G$40</f>
        <v>25</v>
      </c>
      <c r="O24" s="44">
        <f>I39*$G$40</f>
        <v>25</v>
      </c>
    </row>
    <row r="25" spans="1:17" x14ac:dyDescent="0.3">
      <c r="E25" s="31" t="s">
        <v>67</v>
      </c>
      <c r="F25" s="31" t="s">
        <v>37</v>
      </c>
      <c r="G25" s="32">
        <v>0.03</v>
      </c>
      <c r="J25" s="24"/>
      <c r="K25" s="30" t="s">
        <v>100</v>
      </c>
      <c r="L25" s="24" t="s">
        <v>13</v>
      </c>
      <c r="M25" s="44">
        <f>G38*$G$27+G41</f>
        <v>0.6</v>
      </c>
      <c r="N25" s="44">
        <f>H38*$G$27+H41</f>
        <v>0.6</v>
      </c>
      <c r="O25" s="44">
        <f>I38*$G$27+I41</f>
        <v>0.6</v>
      </c>
    </row>
    <row r="26" spans="1:17" x14ac:dyDescent="0.3">
      <c r="E26" s="31" t="s">
        <v>81</v>
      </c>
      <c r="F26" s="31" t="s">
        <v>37</v>
      </c>
      <c r="G26" s="32">
        <v>0</v>
      </c>
      <c r="K26" s="28" t="s">
        <v>54</v>
      </c>
      <c r="L26" s="25" t="s">
        <v>13</v>
      </c>
      <c r="M26" s="65">
        <f>SUM(M22:M25)</f>
        <v>94.029489795918366</v>
      </c>
      <c r="N26" s="65">
        <f>SUM(N22:N25)</f>
        <v>94.029489795918366</v>
      </c>
      <c r="O26" s="65">
        <f>SUM(O22:O25)</f>
        <v>94.029489795918366</v>
      </c>
    </row>
    <row r="27" spans="1:17" x14ac:dyDescent="0.3">
      <c r="E27" s="31" t="s">
        <v>82</v>
      </c>
      <c r="F27" s="31" t="s">
        <v>37</v>
      </c>
      <c r="G27" s="63">
        <f>SUM(G25:G26)</f>
        <v>0.03</v>
      </c>
    </row>
    <row r="28" spans="1:17" x14ac:dyDescent="0.3">
      <c r="E28" s="31" t="s">
        <v>68</v>
      </c>
      <c r="F28" s="31" t="s">
        <v>9</v>
      </c>
      <c r="G28" s="32">
        <v>0</v>
      </c>
    </row>
    <row r="29" spans="1:17" x14ac:dyDescent="0.3">
      <c r="E29" s="31" t="s">
        <v>83</v>
      </c>
      <c r="F29" s="31" t="s">
        <v>9</v>
      </c>
      <c r="G29" s="32">
        <v>0</v>
      </c>
      <c r="I29" s="31"/>
    </row>
    <row r="30" spans="1:17" x14ac:dyDescent="0.3">
      <c r="E30" s="31" t="s">
        <v>84</v>
      </c>
      <c r="F30" s="31" t="s">
        <v>9</v>
      </c>
      <c r="G30" s="63">
        <f>SUM(G28:G29)</f>
        <v>0</v>
      </c>
      <c r="I30" s="31"/>
      <c r="K30" s="28" t="s">
        <v>62</v>
      </c>
      <c r="L30" s="21" t="s">
        <v>57</v>
      </c>
      <c r="M30" s="21" t="s">
        <v>61</v>
      </c>
      <c r="N30" s="21" t="s">
        <v>63</v>
      </c>
      <c r="O30" s="21" t="s">
        <v>64</v>
      </c>
      <c r="P30" s="21" t="s">
        <v>65</v>
      </c>
      <c r="Q30" s="21"/>
    </row>
    <row r="31" spans="1:17" x14ac:dyDescent="0.3">
      <c r="E31" s="31" t="s">
        <v>85</v>
      </c>
      <c r="F31" s="31" t="s">
        <v>16</v>
      </c>
      <c r="G31" s="32">
        <v>0</v>
      </c>
      <c r="K31" s="28" t="s">
        <v>20</v>
      </c>
      <c r="L31" s="21" t="s">
        <v>44</v>
      </c>
      <c r="M31" s="22" t="s">
        <v>51</v>
      </c>
      <c r="N31" s="22" t="s">
        <v>16</v>
      </c>
      <c r="O31" s="22" t="s">
        <v>16</v>
      </c>
      <c r="P31" s="22" t="s">
        <v>16</v>
      </c>
      <c r="Q31" s="22"/>
    </row>
    <row r="32" spans="1:17" x14ac:dyDescent="0.3">
      <c r="E32" s="31" t="s">
        <v>86</v>
      </c>
      <c r="F32" s="31" t="s">
        <v>16</v>
      </c>
      <c r="G32" s="32">
        <v>0</v>
      </c>
      <c r="K32" s="23" t="s">
        <v>17</v>
      </c>
      <c r="L32" s="51">
        <f>L4</f>
        <v>0</v>
      </c>
      <c r="M32" s="51">
        <f>(L32^2*$C$13+L32*$C$14+$C$15)</f>
        <v>310.00672573028731</v>
      </c>
      <c r="N32" s="42">
        <f>(M32*($G$6+$G$20+$G$27)+L32*$G$30)+$G$33</f>
        <v>1069.9803055232464</v>
      </c>
      <c r="O32" s="41">
        <f>M16</f>
        <v>1069.9803055232464</v>
      </c>
      <c r="P32" s="41">
        <f>N32-O32</f>
        <v>0</v>
      </c>
    </row>
    <row r="33" spans="5:16" x14ac:dyDescent="0.3">
      <c r="E33" s="31" t="s">
        <v>87</v>
      </c>
      <c r="F33" s="31" t="s">
        <v>16</v>
      </c>
      <c r="G33" s="63">
        <f>SUM(G31:G32)</f>
        <v>0</v>
      </c>
      <c r="K33" s="23" t="s">
        <v>21</v>
      </c>
      <c r="L33" s="51">
        <f>L5</f>
        <v>70</v>
      </c>
      <c r="M33" s="51">
        <f>(L33^2*$C$13+L33*$C$14+$C$15)</f>
        <v>836.20130133324801</v>
      </c>
      <c r="N33" s="42">
        <f t="shared" ref="N33:N36" si="1">(M33*($G$6+$G$20+$G$27)+L33*$G$30)+$G$33</f>
        <v>2886.1274598858549</v>
      </c>
      <c r="O33" s="41">
        <f>O32+(R5+R4)*(L5-L4)/2</f>
        <v>2886.1274598858549</v>
      </c>
      <c r="P33" s="41">
        <f>N33-O33</f>
        <v>0</v>
      </c>
    </row>
    <row r="34" spans="5:16" x14ac:dyDescent="0.3">
      <c r="K34" s="23" t="s">
        <v>22</v>
      </c>
      <c r="L34" s="51">
        <f>L6</f>
        <v>80</v>
      </c>
      <c r="M34" s="51">
        <f>(L34^2*$C$13+L34*$C$14+$C$15)</f>
        <v>921.16095212451592</v>
      </c>
      <c r="N34" s="42">
        <f t="shared" si="1"/>
        <v>3179.3635272538859</v>
      </c>
      <c r="O34" s="41">
        <f>O33+(R6+R5)*(L6-L5)/2</f>
        <v>3179.3635272538859</v>
      </c>
      <c r="P34" s="41">
        <f>N34-O34</f>
        <v>0</v>
      </c>
    </row>
    <row r="35" spans="5:16" x14ac:dyDescent="0.3">
      <c r="K35" s="23" t="s">
        <v>23</v>
      </c>
      <c r="L35" s="51">
        <f>L7</f>
        <v>90</v>
      </c>
      <c r="M35" s="51">
        <f>(L35^2*$C$13+L35*$C$14+$C$15)</f>
        <v>1008.5678521992093</v>
      </c>
      <c r="N35" s="42">
        <f t="shared" si="1"/>
        <v>3481.0462130938308</v>
      </c>
      <c r="O35" s="41">
        <f>O34+(R7+R6)*(L7-L6)/2</f>
        <v>3481.0462130938313</v>
      </c>
      <c r="P35" s="41">
        <f>N35-O35</f>
        <v>0</v>
      </c>
    </row>
    <row r="36" spans="5:16" x14ac:dyDescent="0.3">
      <c r="E36" s="52" t="s">
        <v>52</v>
      </c>
      <c r="F36" s="58"/>
      <c r="G36" s="58"/>
      <c r="H36" s="58"/>
      <c r="I36" s="58"/>
      <c r="K36" s="23" t="s">
        <v>24</v>
      </c>
      <c r="L36" s="51">
        <f>L8</f>
        <v>100</v>
      </c>
      <c r="M36" s="51">
        <f>(L36^2*$C$13+L36*$C$14+$C$15)</f>
        <v>1098.4220015573283</v>
      </c>
      <c r="N36" s="42">
        <f t="shared" si="1"/>
        <v>3791.1755174056907</v>
      </c>
      <c r="O36" s="41">
        <f>O35+(R8+R7)*(L8-L7)/2</f>
        <v>3791.1755174056912</v>
      </c>
      <c r="P36" s="41">
        <f>N36-O36</f>
        <v>0</v>
      </c>
    </row>
    <row r="37" spans="5:16" x14ac:dyDescent="0.3">
      <c r="E37" s="28" t="s">
        <v>14</v>
      </c>
      <c r="F37" s="25" t="s">
        <v>42</v>
      </c>
      <c r="G37" s="29" t="s">
        <v>30</v>
      </c>
      <c r="H37" s="26" t="s">
        <v>31</v>
      </c>
      <c r="I37" s="26" t="s">
        <v>32</v>
      </c>
    </row>
    <row r="38" spans="5:16" x14ac:dyDescent="0.3">
      <c r="E38" s="31" t="s">
        <v>46</v>
      </c>
      <c r="F38" s="24" t="s">
        <v>38</v>
      </c>
      <c r="G38" s="37">
        <v>20</v>
      </c>
      <c r="H38" s="37">
        <v>20</v>
      </c>
      <c r="I38" s="37">
        <v>20</v>
      </c>
    </row>
    <row r="39" spans="5:16" x14ac:dyDescent="0.3">
      <c r="E39" s="31" t="s">
        <v>12</v>
      </c>
      <c r="F39" s="24" t="s">
        <v>33</v>
      </c>
      <c r="G39" s="37">
        <v>1</v>
      </c>
      <c r="H39" s="37">
        <v>1</v>
      </c>
      <c r="I39" s="37">
        <v>1</v>
      </c>
    </row>
    <row r="40" spans="5:16" x14ac:dyDescent="0.3">
      <c r="E40" s="31" t="s">
        <v>47</v>
      </c>
      <c r="F40" s="31" t="s">
        <v>9</v>
      </c>
      <c r="G40" s="32">
        <v>25</v>
      </c>
    </row>
    <row r="41" spans="5:16" x14ac:dyDescent="0.3">
      <c r="E41" s="31" t="s">
        <v>88</v>
      </c>
      <c r="F41" s="31" t="s">
        <v>13</v>
      </c>
      <c r="G41" s="32">
        <v>0</v>
      </c>
      <c r="H41" s="66">
        <f>G41</f>
        <v>0</v>
      </c>
      <c r="I41" s="66">
        <f>H41</f>
        <v>0</v>
      </c>
    </row>
    <row r="42" spans="5:16" x14ac:dyDescent="0.3">
      <c r="F42" s="24"/>
      <c r="G42" s="32"/>
      <c r="H42" s="32"/>
      <c r="I42" s="32"/>
    </row>
    <row r="48" spans="5:16" x14ac:dyDescent="0.3">
      <c r="E48" s="30"/>
      <c r="F48" s="30"/>
      <c r="G48" s="30"/>
    </row>
    <row r="49" spans="5:7" x14ac:dyDescent="0.3">
      <c r="E49" s="30"/>
      <c r="F49" s="30"/>
      <c r="G49" s="30"/>
    </row>
    <row r="50" spans="5:7" x14ac:dyDescent="0.3">
      <c r="E50" s="30"/>
      <c r="F50" s="30"/>
      <c r="G50" s="30"/>
    </row>
    <row r="51" spans="5:7" x14ac:dyDescent="0.3">
      <c r="E51" s="30"/>
      <c r="F51" s="30"/>
      <c r="G51" s="30"/>
    </row>
    <row r="52" spans="5:7" x14ac:dyDescent="0.3">
      <c r="E52" s="30"/>
      <c r="F52" s="30"/>
      <c r="G52" s="30"/>
    </row>
  </sheetData>
  <mergeCells count="4">
    <mergeCell ref="A10:C10"/>
    <mergeCell ref="K1:L1"/>
    <mergeCell ref="K11:L11"/>
    <mergeCell ref="K20:L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zoomScale="70" zoomScaleNormal="70" workbookViewId="0">
      <selection activeCell="A13" sqref="A13:A15"/>
    </sheetView>
  </sheetViews>
  <sheetFormatPr defaultColWidth="9.109375" defaultRowHeight="14.4" x14ac:dyDescent="0.3"/>
  <cols>
    <col min="1" max="1" width="25" style="4" bestFit="1" customWidth="1"/>
    <col min="2" max="2" width="19.5546875" style="1" bestFit="1" customWidth="1"/>
    <col min="3" max="3" width="7.88671875" style="14" bestFit="1" customWidth="1"/>
    <col min="4" max="4" width="9.109375" style="4"/>
    <col min="5" max="5" width="38.109375" style="31" bestFit="1" customWidth="1"/>
    <col min="6" max="6" width="19.5546875" style="4" bestFit="1" customWidth="1"/>
    <col min="7" max="8" width="13.44140625" style="4" customWidth="1"/>
    <col min="9" max="9" width="13.44140625" customWidth="1"/>
    <col min="10" max="10" width="5.6640625" customWidth="1"/>
    <col min="11" max="11" width="30" style="4" bestFit="1" customWidth="1"/>
    <col min="12" max="17" width="20.6640625" style="4" customWidth="1"/>
    <col min="18" max="18" width="22.33203125" style="4" customWidth="1"/>
    <col min="19" max="19" width="20.6640625" style="4" customWidth="1"/>
    <col min="20" max="16384" width="9.109375" style="4"/>
  </cols>
  <sheetData>
    <row r="1" spans="1:19" x14ac:dyDescent="0.3">
      <c r="A1" s="4" t="s">
        <v>1</v>
      </c>
      <c r="B1" s="4"/>
      <c r="C1" s="4"/>
      <c r="E1" s="52" t="s">
        <v>50</v>
      </c>
      <c r="F1" s="52"/>
      <c r="G1" s="52"/>
      <c r="I1" s="4"/>
      <c r="J1" s="4"/>
      <c r="K1" s="68" t="s">
        <v>19</v>
      </c>
      <c r="L1" s="68"/>
      <c r="M1" s="43"/>
      <c r="N1" s="21" t="s">
        <v>89</v>
      </c>
      <c r="O1" s="43"/>
      <c r="P1" s="43"/>
      <c r="Q1" s="43"/>
      <c r="R1" s="31"/>
      <c r="S1" s="31"/>
    </row>
    <row r="2" spans="1:19" s="31" customFormat="1" x14ac:dyDescent="0.3">
      <c r="A2" s="6" t="s">
        <v>2</v>
      </c>
      <c r="E2" s="28" t="s">
        <v>10</v>
      </c>
      <c r="F2" s="25" t="s">
        <v>42</v>
      </c>
      <c r="G2" s="3" t="s">
        <v>11</v>
      </c>
      <c r="H2" s="4"/>
      <c r="I2" s="4"/>
      <c r="K2" s="34"/>
      <c r="L2" s="21" t="s">
        <v>57</v>
      </c>
      <c r="M2" s="21" t="s">
        <v>61</v>
      </c>
      <c r="N2" s="21" t="s">
        <v>56</v>
      </c>
      <c r="O2" s="21" t="s">
        <v>58</v>
      </c>
      <c r="P2" s="21" t="s">
        <v>92</v>
      </c>
      <c r="Q2" s="21" t="s">
        <v>93</v>
      </c>
      <c r="R2" s="21" t="s">
        <v>101</v>
      </c>
    </row>
    <row r="3" spans="1:19" x14ac:dyDescent="0.3">
      <c r="A3" s="4" t="s">
        <v>3</v>
      </c>
      <c r="B3" s="4"/>
      <c r="C3" s="4"/>
      <c r="E3" s="31" t="s">
        <v>27</v>
      </c>
      <c r="F3" s="1" t="s">
        <v>37</v>
      </c>
      <c r="G3" s="9">
        <v>3</v>
      </c>
      <c r="I3" s="4"/>
      <c r="J3" s="4"/>
      <c r="K3" s="20" t="s">
        <v>20</v>
      </c>
      <c r="L3" s="21" t="s">
        <v>44</v>
      </c>
      <c r="M3" s="21" t="s">
        <v>51</v>
      </c>
      <c r="N3" s="22" t="s">
        <v>55</v>
      </c>
      <c r="O3" s="22" t="s">
        <v>9</v>
      </c>
      <c r="P3" s="22" t="s">
        <v>9</v>
      </c>
      <c r="Q3" s="22" t="s">
        <v>9</v>
      </c>
      <c r="R3" s="22" t="s">
        <v>9</v>
      </c>
      <c r="S3" s="31"/>
    </row>
    <row r="4" spans="1:19" x14ac:dyDescent="0.3">
      <c r="A4" s="5" t="s">
        <v>4</v>
      </c>
      <c r="B4" s="4"/>
      <c r="C4" s="4"/>
      <c r="E4" s="31" t="s">
        <v>28</v>
      </c>
      <c r="F4" s="15" t="s">
        <v>37</v>
      </c>
      <c r="G4" s="17">
        <v>0.1</v>
      </c>
      <c r="I4" s="4"/>
      <c r="J4" s="4"/>
      <c r="K4" s="23" t="s">
        <v>17</v>
      </c>
      <c r="L4" s="60">
        <v>0</v>
      </c>
      <c r="M4" s="44">
        <f>(L4^2*$C$13+L4*$C$14+$C$15)*$C$17</f>
        <v>310.00672573028731</v>
      </c>
      <c r="N4" s="40">
        <f>(2*L4*$C$13+$C$14)*$C$17</f>
        <v>6.6605281165576482</v>
      </c>
      <c r="O4" s="40">
        <f>N4*$G$6</f>
        <v>21.055424597036321</v>
      </c>
      <c r="P4" s="41">
        <f>N4*$G$20</f>
        <v>1.7334024423341279</v>
      </c>
      <c r="Q4" s="41">
        <f>N4*$G$27+$G$30</f>
        <v>0.19981584349672943</v>
      </c>
      <c r="R4" s="65">
        <f>SUM(O4:Q4)</f>
        <v>22.988642882867179</v>
      </c>
      <c r="S4" s="31"/>
    </row>
    <row r="5" spans="1:19" x14ac:dyDescent="0.3">
      <c r="B5" s="4"/>
      <c r="C5" s="4"/>
      <c r="E5" s="31" t="s">
        <v>45</v>
      </c>
      <c r="F5" s="30" t="s">
        <v>66</v>
      </c>
      <c r="G5" s="35">
        <v>0.02</v>
      </c>
      <c r="I5" s="27"/>
      <c r="J5" s="4"/>
      <c r="K5" s="23" t="s">
        <v>21</v>
      </c>
      <c r="L5" s="61">
        <v>70</v>
      </c>
      <c r="M5" s="44">
        <f>(L5^2*$C$13+L5*$C$14+$C$15)*$C$17</f>
        <v>836.20130133324801</v>
      </c>
      <c r="N5" s="40">
        <f>(2*L5*$C$13+$C$14)*$C$17</f>
        <v>8.3736026149555141</v>
      </c>
      <c r="O5" s="40">
        <f>N5*$G$6</f>
        <v>26.470837654216513</v>
      </c>
      <c r="P5" s="41">
        <f>N5*$G$20</f>
        <v>2.1792300805421725</v>
      </c>
      <c r="Q5" s="41">
        <f>N5*$G$27+$G$30</f>
        <v>0.25120807844866544</v>
      </c>
      <c r="R5" s="65">
        <f t="shared" ref="R5:R8" si="0">SUM(O5:Q5)</f>
        <v>28.901275813207352</v>
      </c>
      <c r="S5" s="31"/>
    </row>
    <row r="6" spans="1:19" x14ac:dyDescent="0.3">
      <c r="B6" s="4"/>
      <c r="C6" s="4"/>
      <c r="E6" s="31" t="s">
        <v>29</v>
      </c>
      <c r="F6" s="15" t="s">
        <v>37</v>
      </c>
      <c r="G6" s="36">
        <f>G3/(1-G5)+G4</f>
        <v>3.1612244897959183</v>
      </c>
      <c r="I6" s="27"/>
      <c r="J6" s="24"/>
      <c r="K6" s="23" t="s">
        <v>22</v>
      </c>
      <c r="L6" s="61">
        <f>L5+10</f>
        <v>80</v>
      </c>
      <c r="M6" s="44">
        <f>(L6^2*$C$13+L6*$C$14+$C$15)*$C$17</f>
        <v>921.16095212451592</v>
      </c>
      <c r="N6" s="40">
        <f>(2*L6*$C$13+$C$14)*$C$17</f>
        <v>8.6183275432980668</v>
      </c>
      <c r="O6" s="40">
        <f>N6*$G$6</f>
        <v>27.244468090956541</v>
      </c>
      <c r="P6" s="41">
        <f>N6*$G$20</f>
        <v>2.2429197431433217</v>
      </c>
      <c r="Q6" s="41">
        <f>N6*$G$27+$G$30</f>
        <v>0.25854982629894202</v>
      </c>
      <c r="R6" s="65">
        <f t="shared" si="0"/>
        <v>29.745937660398805</v>
      </c>
      <c r="S6" s="31"/>
    </row>
    <row r="7" spans="1:19" x14ac:dyDescent="0.3">
      <c r="B7" s="4"/>
      <c r="C7" s="4"/>
      <c r="F7" s="1"/>
      <c r="G7" s="10"/>
      <c r="I7" s="4"/>
      <c r="J7" s="24"/>
      <c r="K7" s="23" t="s">
        <v>23</v>
      </c>
      <c r="L7" s="61">
        <v>80.099999999999994</v>
      </c>
      <c r="M7" s="44">
        <f>M6+(L7-L6)*$C$16</f>
        <v>922.26095212451582</v>
      </c>
      <c r="N7" s="62">
        <f>$C$16</f>
        <v>11</v>
      </c>
      <c r="O7" s="40">
        <f>N7*$G$6</f>
        <v>34.7734693877551</v>
      </c>
      <c r="P7" s="41">
        <f>N7*$G$20</f>
        <v>2.8627499999999997</v>
      </c>
      <c r="Q7" s="41">
        <f>N7*$G$27+$G$30</f>
        <v>0.32999999999999996</v>
      </c>
      <c r="R7" s="65">
        <f t="shared" si="0"/>
        <v>37.966219387755096</v>
      </c>
      <c r="S7" s="31"/>
    </row>
    <row r="8" spans="1:19" x14ac:dyDescent="0.3">
      <c r="B8" s="4"/>
      <c r="C8" s="4"/>
      <c r="E8" s="30"/>
      <c r="F8"/>
      <c r="G8"/>
      <c r="I8" s="4"/>
      <c r="J8" s="4"/>
      <c r="K8" s="23" t="s">
        <v>24</v>
      </c>
      <c r="L8" s="61">
        <v>100</v>
      </c>
      <c r="M8" s="44">
        <f>M7+(L8-L7)*$C$16</f>
        <v>1141.1609521245159</v>
      </c>
      <c r="N8" s="62">
        <f>$C$16</f>
        <v>11</v>
      </c>
      <c r="O8" s="40">
        <f>N8*$G$6</f>
        <v>34.7734693877551</v>
      </c>
      <c r="P8" s="41">
        <f>N8*$G$20</f>
        <v>2.8627499999999997</v>
      </c>
      <c r="Q8" s="41">
        <f>N8*$G$27+$G$30</f>
        <v>0.32999999999999996</v>
      </c>
      <c r="R8" s="65">
        <f t="shared" si="0"/>
        <v>37.966219387755096</v>
      </c>
      <c r="S8" s="31"/>
    </row>
    <row r="9" spans="1:19" x14ac:dyDescent="0.3">
      <c r="B9" s="4"/>
      <c r="C9" s="4"/>
      <c r="E9" s="52" t="s">
        <v>49</v>
      </c>
      <c r="F9" s="52"/>
      <c r="G9" s="52"/>
      <c r="I9" s="4"/>
      <c r="J9" s="4"/>
      <c r="K9" s="23"/>
      <c r="L9" s="23"/>
      <c r="M9" s="23"/>
      <c r="N9" s="23"/>
    </row>
    <row r="10" spans="1:19" x14ac:dyDescent="0.3">
      <c r="A10" s="67" t="s">
        <v>34</v>
      </c>
      <c r="B10" s="67"/>
      <c r="C10" s="67"/>
      <c r="E10" s="28" t="s">
        <v>10</v>
      </c>
      <c r="F10" s="25" t="s">
        <v>42</v>
      </c>
      <c r="G10" s="16" t="s">
        <v>11</v>
      </c>
      <c r="I10" s="4"/>
      <c r="J10" s="4"/>
      <c r="K10" s="23"/>
      <c r="L10" s="23"/>
      <c r="M10" s="23"/>
      <c r="N10" s="23"/>
    </row>
    <row r="11" spans="1:19" x14ac:dyDescent="0.3">
      <c r="A11" s="33"/>
      <c r="B11" s="33"/>
      <c r="C11" s="33"/>
      <c r="E11" s="31" t="s">
        <v>6</v>
      </c>
      <c r="F11" s="15" t="s">
        <v>79</v>
      </c>
      <c r="G11" s="18">
        <v>0.1</v>
      </c>
      <c r="I11" s="4"/>
      <c r="J11" s="4"/>
      <c r="K11" s="69" t="s">
        <v>18</v>
      </c>
      <c r="L11" s="69"/>
      <c r="M11" s="59"/>
      <c r="N11" s="23"/>
      <c r="O11" s="31"/>
      <c r="P11" s="31"/>
    </row>
    <row r="12" spans="1:19" x14ac:dyDescent="0.3">
      <c r="A12" s="8" t="s">
        <v>10</v>
      </c>
      <c r="B12" s="2" t="s">
        <v>42</v>
      </c>
      <c r="C12" s="12" t="s">
        <v>11</v>
      </c>
      <c r="E12" s="31" t="s">
        <v>35</v>
      </c>
      <c r="F12" s="24" t="s">
        <v>79</v>
      </c>
      <c r="G12" s="18">
        <v>0.1</v>
      </c>
      <c r="I12" s="4"/>
      <c r="J12" s="4"/>
      <c r="K12" s="28" t="s">
        <v>14</v>
      </c>
      <c r="L12" s="25" t="s">
        <v>42</v>
      </c>
      <c r="M12" s="11" t="s">
        <v>11</v>
      </c>
      <c r="N12" s="23"/>
      <c r="O12" s="31"/>
      <c r="P12" s="31"/>
    </row>
    <row r="13" spans="1:19" x14ac:dyDescent="0.3">
      <c r="A13" s="31" t="s">
        <v>41</v>
      </c>
      <c r="B13" s="1" t="s">
        <v>0</v>
      </c>
      <c r="C13" s="13">
        <v>1.2236246417127615E-2</v>
      </c>
      <c r="E13" s="31" t="s">
        <v>25</v>
      </c>
      <c r="F13" s="24" t="s">
        <v>79</v>
      </c>
      <c r="G13" s="32">
        <v>100</v>
      </c>
      <c r="I13" s="4"/>
      <c r="J13" s="4"/>
      <c r="K13" s="31" t="s">
        <v>95</v>
      </c>
      <c r="L13" s="31" t="s">
        <v>16</v>
      </c>
      <c r="M13" s="44">
        <f>C15*G6</f>
        <v>980.00085338003066</v>
      </c>
      <c r="N13" s="23"/>
      <c r="O13" s="31"/>
      <c r="P13" s="31"/>
    </row>
    <row r="14" spans="1:19" x14ac:dyDescent="0.3">
      <c r="A14" s="31" t="s">
        <v>40</v>
      </c>
      <c r="B14" s="24" t="s">
        <v>0</v>
      </c>
      <c r="C14" s="13">
        <v>6.6605281165576482</v>
      </c>
      <c r="E14" s="31" t="s">
        <v>7</v>
      </c>
      <c r="F14" s="24" t="s">
        <v>8</v>
      </c>
      <c r="G14" s="32">
        <v>200</v>
      </c>
      <c r="I14" s="4"/>
      <c r="J14" s="4"/>
      <c r="K14" s="31" t="s">
        <v>94</v>
      </c>
      <c r="L14" s="31" t="s">
        <v>16</v>
      </c>
      <c r="M14" s="44">
        <f>C15*G20</f>
        <v>80.679250371307262</v>
      </c>
      <c r="N14" s="31"/>
      <c r="O14" s="31"/>
      <c r="P14" s="31"/>
    </row>
    <row r="15" spans="1:19" x14ac:dyDescent="0.3">
      <c r="A15" s="31" t="s">
        <v>39</v>
      </c>
      <c r="B15" s="24" t="s">
        <v>0</v>
      </c>
      <c r="C15" s="13">
        <v>310.00672573028731</v>
      </c>
      <c r="E15" s="31" t="s">
        <v>36</v>
      </c>
      <c r="F15" s="24" t="s">
        <v>8</v>
      </c>
      <c r="G15" s="32">
        <v>5</v>
      </c>
      <c r="J15" s="4"/>
      <c r="K15" s="31" t="s">
        <v>96</v>
      </c>
      <c r="L15" s="31" t="s">
        <v>16</v>
      </c>
      <c r="M15" s="44">
        <f>C15*G27+G33</f>
        <v>9.3002017719086183</v>
      </c>
      <c r="N15" s="31"/>
      <c r="O15" s="31"/>
      <c r="P15" s="31"/>
    </row>
    <row r="16" spans="1:19" x14ac:dyDescent="0.3">
      <c r="A16" s="4" t="s">
        <v>80</v>
      </c>
      <c r="B16" s="1" t="s">
        <v>0</v>
      </c>
      <c r="C16" s="32">
        <v>11</v>
      </c>
      <c r="E16" s="31" t="s">
        <v>26</v>
      </c>
      <c r="F16" s="24" t="s">
        <v>8</v>
      </c>
      <c r="G16" s="32">
        <v>5</v>
      </c>
      <c r="I16" s="31"/>
      <c r="K16" s="28" t="s">
        <v>15</v>
      </c>
      <c r="L16" s="28" t="s">
        <v>16</v>
      </c>
      <c r="M16" s="65">
        <f>SUM(M13:M15)</f>
        <v>1069.9803055232464</v>
      </c>
      <c r="N16" s="31"/>
      <c r="O16" s="31"/>
      <c r="P16" s="31"/>
    </row>
    <row r="17" spans="1:18" x14ac:dyDescent="0.3">
      <c r="A17" s="4" t="s">
        <v>5</v>
      </c>
      <c r="B17" s="24" t="s">
        <v>0</v>
      </c>
      <c r="C17" s="32">
        <v>1</v>
      </c>
      <c r="E17" s="31" t="s">
        <v>7</v>
      </c>
      <c r="F17" s="24" t="s">
        <v>37</v>
      </c>
      <c r="G17" s="39">
        <f>G11/2000*G14</f>
        <v>0.01</v>
      </c>
      <c r="I17" s="31"/>
      <c r="J17" s="24"/>
      <c r="K17" s="31"/>
      <c r="L17" s="31"/>
      <c r="M17" s="31"/>
      <c r="N17" s="31"/>
      <c r="O17" s="31"/>
      <c r="P17" s="31"/>
    </row>
    <row r="18" spans="1:18" x14ac:dyDescent="0.3">
      <c r="A18" s="4" t="s">
        <v>43</v>
      </c>
      <c r="B18" s="1" t="s">
        <v>44</v>
      </c>
      <c r="C18" s="32">
        <v>100</v>
      </c>
      <c r="E18" s="31" t="s">
        <v>36</v>
      </c>
      <c r="F18" s="24" t="s">
        <v>37</v>
      </c>
      <c r="G18" s="39">
        <f>G12/2000*G15</f>
        <v>2.5000000000000001E-4</v>
      </c>
      <c r="I18" s="31"/>
      <c r="J18" s="24"/>
      <c r="K18" s="30"/>
      <c r="L18" s="30"/>
      <c r="M18" s="30"/>
      <c r="N18" s="31"/>
      <c r="O18" s="31"/>
      <c r="P18" s="31"/>
    </row>
    <row r="19" spans="1:18" x14ac:dyDescent="0.3">
      <c r="C19" s="13"/>
      <c r="E19" s="31" t="s">
        <v>26</v>
      </c>
      <c r="F19" s="24" t="s">
        <v>37</v>
      </c>
      <c r="G19" s="39">
        <f>G13/2000*G16</f>
        <v>0.25</v>
      </c>
      <c r="I19" s="31"/>
      <c r="J19" s="24"/>
      <c r="K19" s="30"/>
      <c r="L19" s="30"/>
      <c r="M19" s="30"/>
      <c r="N19" s="31"/>
      <c r="O19" s="31"/>
      <c r="P19" s="31"/>
    </row>
    <row r="20" spans="1:18" x14ac:dyDescent="0.3">
      <c r="A20" s="31"/>
      <c r="B20" s="24"/>
      <c r="C20" s="32"/>
      <c r="E20" s="31" t="s">
        <v>48</v>
      </c>
      <c r="F20" s="24" t="s">
        <v>37</v>
      </c>
      <c r="G20" s="38">
        <f>SUM(G17:G19)</f>
        <v>0.26024999999999998</v>
      </c>
      <c r="I20" s="31"/>
      <c r="J20" s="24"/>
      <c r="K20" s="69" t="s">
        <v>53</v>
      </c>
      <c r="L20" s="69"/>
      <c r="M20" s="59"/>
      <c r="N20" s="59"/>
      <c r="O20" s="59"/>
      <c r="P20" s="31"/>
    </row>
    <row r="21" spans="1:18" x14ac:dyDescent="0.3">
      <c r="A21" s="31"/>
      <c r="B21" s="24"/>
      <c r="C21" s="19"/>
      <c r="E21" s="30"/>
      <c r="F21"/>
      <c r="G21"/>
      <c r="I21" s="31"/>
      <c r="J21" s="24"/>
      <c r="K21" s="28" t="s">
        <v>14</v>
      </c>
      <c r="L21" s="25" t="s">
        <v>42</v>
      </c>
      <c r="M21" s="29" t="s">
        <v>30</v>
      </c>
      <c r="N21" s="26" t="s">
        <v>31</v>
      </c>
      <c r="O21" s="26" t="s">
        <v>32</v>
      </c>
      <c r="P21" s="31"/>
    </row>
    <row r="22" spans="1:18" x14ac:dyDescent="0.3">
      <c r="A22" s="24"/>
      <c r="B22" s="30"/>
      <c r="C22" s="53"/>
      <c r="I22" s="4"/>
      <c r="J22" s="24"/>
      <c r="K22" s="31" t="s">
        <v>97</v>
      </c>
      <c r="L22" s="24" t="s">
        <v>13</v>
      </c>
      <c r="M22" s="44">
        <f>G38*$G$6</f>
        <v>63.224489795918366</v>
      </c>
      <c r="N22" s="44">
        <f>H38*$G$6</f>
        <v>63.224489795918366</v>
      </c>
      <c r="O22" s="44">
        <f>I38*$G$6</f>
        <v>63.224489795918366</v>
      </c>
      <c r="P22" s="31"/>
    </row>
    <row r="23" spans="1:18" x14ac:dyDescent="0.3">
      <c r="A23" s="31"/>
      <c r="B23" s="30"/>
      <c r="C23" s="32"/>
      <c r="E23" s="52" t="s">
        <v>90</v>
      </c>
      <c r="F23" s="52"/>
      <c r="G23" s="52"/>
      <c r="H23" s="31"/>
      <c r="I23" s="31"/>
      <c r="J23" s="24"/>
      <c r="K23" s="31" t="s">
        <v>98</v>
      </c>
      <c r="L23" s="24" t="s">
        <v>13</v>
      </c>
      <c r="M23" s="44">
        <f>G38*$G$20</f>
        <v>5.2050000000000001</v>
      </c>
      <c r="N23" s="44">
        <f>H38*$G$20</f>
        <v>5.2050000000000001</v>
      </c>
      <c r="O23" s="44">
        <f>I38*$G$20</f>
        <v>5.2050000000000001</v>
      </c>
      <c r="P23" s="31"/>
    </row>
    <row r="24" spans="1:18" x14ac:dyDescent="0.3">
      <c r="B24" s="4"/>
      <c r="C24" s="4"/>
      <c r="E24" s="28" t="s">
        <v>10</v>
      </c>
      <c r="F24" s="25" t="s">
        <v>42</v>
      </c>
      <c r="G24" s="26" t="s">
        <v>11</v>
      </c>
      <c r="H24" s="31"/>
      <c r="I24" s="31"/>
      <c r="J24" s="24"/>
      <c r="K24" s="31" t="s">
        <v>99</v>
      </c>
      <c r="L24" s="24" t="s">
        <v>13</v>
      </c>
      <c r="M24" s="44">
        <f>G39*$G$40</f>
        <v>25</v>
      </c>
      <c r="N24" s="44">
        <f>H39*$G$40</f>
        <v>25</v>
      </c>
      <c r="O24" s="44">
        <f>I39*$G$40</f>
        <v>25</v>
      </c>
      <c r="P24" s="31"/>
    </row>
    <row r="25" spans="1:18" x14ac:dyDescent="0.3">
      <c r="E25" s="31" t="s">
        <v>67</v>
      </c>
      <c r="F25" s="31" t="s">
        <v>37</v>
      </c>
      <c r="G25" s="32">
        <v>0.03</v>
      </c>
      <c r="H25" s="31"/>
      <c r="I25" s="30"/>
      <c r="J25" s="24"/>
      <c r="K25" s="30" t="s">
        <v>100</v>
      </c>
      <c r="L25" s="24" t="s">
        <v>13</v>
      </c>
      <c r="M25" s="44">
        <f>G38*$G$27+G41</f>
        <v>0.6</v>
      </c>
      <c r="N25" s="44">
        <f>H38*$G$27+H41</f>
        <v>0.6</v>
      </c>
      <c r="O25" s="44">
        <f>I38*$G$27+I41</f>
        <v>0.6</v>
      </c>
      <c r="P25" s="31"/>
    </row>
    <row r="26" spans="1:18" x14ac:dyDescent="0.3">
      <c r="E26" s="31" t="s">
        <v>81</v>
      </c>
      <c r="F26" s="31" t="s">
        <v>37</v>
      </c>
      <c r="G26" s="32">
        <v>0</v>
      </c>
      <c r="H26" s="31"/>
      <c r="I26" s="30"/>
      <c r="K26" s="28" t="s">
        <v>54</v>
      </c>
      <c r="L26" s="25" t="s">
        <v>13</v>
      </c>
      <c r="M26" s="65">
        <f>SUM(M22:M25)</f>
        <v>94.029489795918366</v>
      </c>
      <c r="N26" s="65">
        <f>SUM(N22:N25)</f>
        <v>94.029489795918366</v>
      </c>
      <c r="O26" s="65">
        <f>SUM(O22:O25)</f>
        <v>94.029489795918366</v>
      </c>
      <c r="P26" s="31"/>
    </row>
    <row r="27" spans="1:18" x14ac:dyDescent="0.3">
      <c r="E27" s="31" t="s">
        <v>82</v>
      </c>
      <c r="F27" s="31" t="s">
        <v>37</v>
      </c>
      <c r="G27" s="63">
        <f>SUM(G25:G26)</f>
        <v>0.03</v>
      </c>
      <c r="H27" s="31"/>
      <c r="I27" s="30"/>
      <c r="K27" s="31"/>
      <c r="L27" s="31"/>
      <c r="M27" s="31"/>
      <c r="N27" s="31"/>
      <c r="O27" s="31"/>
      <c r="P27" s="31"/>
    </row>
    <row r="28" spans="1:18" x14ac:dyDescent="0.3">
      <c r="E28" s="31" t="s">
        <v>68</v>
      </c>
      <c r="F28" s="31" t="s">
        <v>9</v>
      </c>
      <c r="G28" s="32">
        <v>0</v>
      </c>
      <c r="H28" s="31"/>
      <c r="I28" s="30"/>
      <c r="K28" s="31"/>
      <c r="L28" s="31"/>
      <c r="M28" s="31"/>
      <c r="N28" s="31"/>
      <c r="O28" s="31"/>
      <c r="P28" s="31"/>
    </row>
    <row r="29" spans="1:18" x14ac:dyDescent="0.3">
      <c r="E29" s="31" t="s">
        <v>83</v>
      </c>
      <c r="F29" s="31" t="s">
        <v>9</v>
      </c>
      <c r="G29" s="32">
        <v>0</v>
      </c>
      <c r="H29" s="31"/>
      <c r="I29" s="31"/>
      <c r="K29" s="31"/>
      <c r="L29" s="31"/>
      <c r="M29" s="31"/>
      <c r="N29" s="31"/>
      <c r="O29" s="31"/>
      <c r="P29" s="31"/>
    </row>
    <row r="30" spans="1:18" x14ac:dyDescent="0.3">
      <c r="E30" s="31" t="s">
        <v>84</v>
      </c>
      <c r="F30" s="31" t="s">
        <v>9</v>
      </c>
      <c r="G30" s="63">
        <f>SUM(G28:G29)</f>
        <v>0</v>
      </c>
      <c r="H30" s="31"/>
      <c r="I30" s="31"/>
      <c r="K30" s="28" t="s">
        <v>62</v>
      </c>
      <c r="L30" s="21" t="s">
        <v>57</v>
      </c>
      <c r="M30" s="21" t="s">
        <v>61</v>
      </c>
      <c r="N30" s="21" t="s">
        <v>63</v>
      </c>
      <c r="O30" s="21" t="s">
        <v>64</v>
      </c>
      <c r="P30" s="21" t="s">
        <v>65</v>
      </c>
      <c r="Q30" s="21"/>
      <c r="R30" s="21"/>
    </row>
    <row r="31" spans="1:18" x14ac:dyDescent="0.3">
      <c r="E31" s="31" t="s">
        <v>85</v>
      </c>
      <c r="F31" s="31" t="s">
        <v>16</v>
      </c>
      <c r="G31" s="32">
        <v>0</v>
      </c>
      <c r="H31" s="31"/>
      <c r="I31" s="30"/>
      <c r="K31" s="28" t="s">
        <v>20</v>
      </c>
      <c r="L31" s="21" t="s">
        <v>44</v>
      </c>
      <c r="M31" s="22" t="s">
        <v>51</v>
      </c>
      <c r="N31" s="22" t="s">
        <v>16</v>
      </c>
      <c r="O31" s="22" t="s">
        <v>16</v>
      </c>
      <c r="P31" s="22" t="s">
        <v>16</v>
      </c>
      <c r="Q31" s="22"/>
      <c r="R31" s="22"/>
    </row>
    <row r="32" spans="1:18" x14ac:dyDescent="0.3">
      <c r="E32" s="31" t="s">
        <v>86</v>
      </c>
      <c r="F32" s="31" t="s">
        <v>16</v>
      </c>
      <c r="G32" s="32">
        <v>0</v>
      </c>
      <c r="H32" s="31"/>
      <c r="I32" s="30"/>
      <c r="K32" s="23" t="s">
        <v>17</v>
      </c>
      <c r="L32" s="64">
        <f>L4</f>
        <v>0</v>
      </c>
      <c r="M32" s="51">
        <f>(L32^2*$C$13+L32*$C$14+$C$15)</f>
        <v>310.00672573028731</v>
      </c>
      <c r="N32" s="42">
        <f>(M32*($G$6+$G$20+$G$27)+L32*$G$30)+$G$33</f>
        <v>1069.9803055232464</v>
      </c>
      <c r="O32" s="41">
        <f>M16</f>
        <v>1069.9803055232464</v>
      </c>
      <c r="P32" s="41">
        <f>N32-O32</f>
        <v>0</v>
      </c>
    </row>
    <row r="33" spans="5:17" x14ac:dyDescent="0.3">
      <c r="E33" s="31" t="s">
        <v>87</v>
      </c>
      <c r="F33" s="31" t="s">
        <v>16</v>
      </c>
      <c r="G33" s="63">
        <f>SUM(G31:G32)</f>
        <v>0</v>
      </c>
      <c r="H33" s="31"/>
      <c r="I33" s="30"/>
      <c r="K33" s="23" t="s">
        <v>21</v>
      </c>
      <c r="L33" s="64">
        <f>L5</f>
        <v>70</v>
      </c>
      <c r="M33" s="51">
        <f>(L33^2*$C$13+L33*$C$14+$C$15)</f>
        <v>836.20130133324801</v>
      </c>
      <c r="N33" s="42">
        <f t="shared" ref="N33:N36" si="1">(M33*($G$6+$G$20+$G$27)+L33*$G$30)+$G$33</f>
        <v>2886.1274598858549</v>
      </c>
      <c r="O33" s="41">
        <f>O32+(R5+R4)*(L5-L4)/2</f>
        <v>2886.1274598858549</v>
      </c>
      <c r="P33" s="41">
        <f>N33-O33</f>
        <v>0</v>
      </c>
    </row>
    <row r="34" spans="5:17" x14ac:dyDescent="0.3">
      <c r="F34" s="31"/>
      <c r="G34" s="31"/>
      <c r="H34" s="31"/>
      <c r="I34" s="30"/>
      <c r="K34" s="23" t="s">
        <v>22</v>
      </c>
      <c r="L34" s="64">
        <f>L6</f>
        <v>80</v>
      </c>
      <c r="M34" s="51">
        <f>(L34^2*$C$13+L34*$C$14+$C$15)</f>
        <v>921.16095212451592</v>
      </c>
      <c r="N34" s="42">
        <f t="shared" si="1"/>
        <v>3179.3635272538859</v>
      </c>
      <c r="O34" s="41">
        <f>O33+(R6+R5)*(L6-L5)/2</f>
        <v>3179.3635272538859</v>
      </c>
      <c r="P34" s="41">
        <f>N34-O34</f>
        <v>0</v>
      </c>
    </row>
    <row r="35" spans="5:17" x14ac:dyDescent="0.3">
      <c r="F35" s="31"/>
      <c r="G35" s="31"/>
      <c r="H35" s="31"/>
      <c r="I35" s="30"/>
      <c r="K35" s="23" t="s">
        <v>23</v>
      </c>
      <c r="L35" s="64">
        <f>L7</f>
        <v>80.099999999999994</v>
      </c>
      <c r="M35" s="46">
        <f>M34+(L35-L34)*$C$16</f>
        <v>922.26095212451582</v>
      </c>
      <c r="N35" s="42">
        <f t="shared" si="1"/>
        <v>3183.1601491926608</v>
      </c>
      <c r="O35" s="41">
        <f>O34+(R7+R6)*(L7-L6)/2</f>
        <v>3182.7491351062936</v>
      </c>
      <c r="P35" s="41">
        <f>N35-O35</f>
        <v>0.41101408636723136</v>
      </c>
    </row>
    <row r="36" spans="5:17" x14ac:dyDescent="0.3">
      <c r="E36" s="52" t="s">
        <v>52</v>
      </c>
      <c r="F36" s="59"/>
      <c r="G36" s="59"/>
      <c r="H36" s="59"/>
      <c r="I36" s="59"/>
      <c r="K36" s="23" t="s">
        <v>24</v>
      </c>
      <c r="L36" s="64">
        <f>L8</f>
        <v>100</v>
      </c>
      <c r="M36" s="46">
        <f>M35+(L36-L35)*$C$16</f>
        <v>1141.1609521245159</v>
      </c>
      <c r="N36" s="42">
        <f t="shared" si="1"/>
        <v>3938.6879150089876</v>
      </c>
      <c r="O36" s="41">
        <f>O35+(R8+R7)*(L8-L7)/2</f>
        <v>3938.2769009226204</v>
      </c>
      <c r="P36" s="41">
        <f>N36-O36</f>
        <v>0.41101408636723136</v>
      </c>
      <c r="Q36" s="4" t="s">
        <v>91</v>
      </c>
    </row>
    <row r="37" spans="5:17" x14ac:dyDescent="0.3">
      <c r="E37" s="28" t="s">
        <v>14</v>
      </c>
      <c r="F37" s="25" t="s">
        <v>42</v>
      </c>
      <c r="G37" s="29" t="s">
        <v>30</v>
      </c>
      <c r="H37" s="26" t="s">
        <v>31</v>
      </c>
      <c r="I37" s="26" t="s">
        <v>32</v>
      </c>
    </row>
    <row r="38" spans="5:17" x14ac:dyDescent="0.3">
      <c r="E38" s="31" t="s">
        <v>46</v>
      </c>
      <c r="F38" s="24" t="s">
        <v>38</v>
      </c>
      <c r="G38" s="37">
        <v>20</v>
      </c>
      <c r="H38" s="37">
        <v>20</v>
      </c>
      <c r="I38" s="37">
        <v>20</v>
      </c>
    </row>
    <row r="39" spans="5:17" x14ac:dyDescent="0.3">
      <c r="E39" s="31" t="s">
        <v>12</v>
      </c>
      <c r="F39" s="24" t="s">
        <v>33</v>
      </c>
      <c r="G39" s="37">
        <v>1</v>
      </c>
      <c r="H39" s="37">
        <v>1</v>
      </c>
      <c r="I39" s="37">
        <v>1</v>
      </c>
    </row>
    <row r="40" spans="5:17" x14ac:dyDescent="0.3">
      <c r="E40" s="31" t="s">
        <v>47</v>
      </c>
      <c r="F40" s="31" t="s">
        <v>9</v>
      </c>
      <c r="G40" s="32">
        <v>25</v>
      </c>
      <c r="H40" s="31"/>
      <c r="I40" s="30"/>
    </row>
    <row r="41" spans="5:17" x14ac:dyDescent="0.3">
      <c r="E41" s="31" t="s">
        <v>88</v>
      </c>
      <c r="F41" s="31" t="s">
        <v>13</v>
      </c>
      <c r="G41" s="32">
        <v>0</v>
      </c>
      <c r="H41" s="32">
        <v>0</v>
      </c>
      <c r="I41" s="32">
        <v>0</v>
      </c>
    </row>
    <row r="48" spans="5:17" x14ac:dyDescent="0.3">
      <c r="E48" s="30"/>
      <c r="F48"/>
      <c r="G48"/>
    </row>
    <row r="49" spans="4:7" x14ac:dyDescent="0.3">
      <c r="E49" s="30"/>
      <c r="F49"/>
      <c r="G49"/>
    </row>
    <row r="50" spans="4:7" x14ac:dyDescent="0.3">
      <c r="E50" s="30"/>
      <c r="F50"/>
      <c r="G50"/>
    </row>
    <row r="51" spans="4:7" x14ac:dyDescent="0.3">
      <c r="D51" s="31"/>
      <c r="E51" s="30"/>
      <c r="F51"/>
      <c r="G51"/>
    </row>
    <row r="52" spans="4:7" x14ac:dyDescent="0.3">
      <c r="E52" s="30"/>
      <c r="F52"/>
      <c r="G52"/>
    </row>
  </sheetData>
  <mergeCells count="4">
    <mergeCell ref="A10:C10"/>
    <mergeCell ref="K1:L1"/>
    <mergeCell ref="K11:L11"/>
    <mergeCell ref="K20:L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showGridLines="0" zoomScale="70" zoomScaleNormal="70" workbookViewId="0">
      <selection activeCell="A13" sqref="A13:A15"/>
    </sheetView>
  </sheetViews>
  <sheetFormatPr defaultColWidth="9.109375" defaultRowHeight="14.4" x14ac:dyDescent="0.3"/>
  <cols>
    <col min="1" max="1" width="25" style="31" bestFit="1" customWidth="1"/>
    <col min="2" max="2" width="19.5546875" style="24" bestFit="1" customWidth="1"/>
    <col min="3" max="3" width="7.88671875" style="14" bestFit="1" customWidth="1"/>
    <col min="4" max="4" width="9.109375" style="31"/>
    <col min="5" max="5" width="38.109375" style="31" bestFit="1" customWidth="1"/>
    <col min="6" max="6" width="19.5546875" style="31" bestFit="1" customWidth="1"/>
    <col min="7" max="8" width="13.44140625" style="31" customWidth="1"/>
    <col min="9" max="9" width="13.44140625" style="30" customWidth="1"/>
    <col min="10" max="10" width="5.6640625" style="30" customWidth="1"/>
    <col min="11" max="11" width="30" style="31" bestFit="1" customWidth="1"/>
    <col min="12" max="18" width="20.6640625" style="31" customWidth="1"/>
    <col min="19" max="16384" width="9.109375" style="31"/>
  </cols>
  <sheetData>
    <row r="1" spans="1:18" x14ac:dyDescent="0.3">
      <c r="A1" s="31" t="s">
        <v>1</v>
      </c>
      <c r="B1" s="31"/>
      <c r="C1" s="31"/>
      <c r="E1" s="52" t="s">
        <v>50</v>
      </c>
      <c r="F1" s="52"/>
      <c r="G1" s="52"/>
      <c r="I1" s="31"/>
      <c r="J1" s="31"/>
      <c r="K1" s="68" t="s">
        <v>19</v>
      </c>
      <c r="L1" s="68"/>
      <c r="M1" s="43"/>
      <c r="N1" s="21" t="s">
        <v>89</v>
      </c>
      <c r="O1" s="43"/>
      <c r="P1" s="43"/>
      <c r="Q1" s="43"/>
    </row>
    <row r="2" spans="1:18" x14ac:dyDescent="0.3">
      <c r="A2" s="6" t="s">
        <v>2</v>
      </c>
      <c r="B2" s="31"/>
      <c r="C2" s="31"/>
      <c r="E2" s="28" t="s">
        <v>10</v>
      </c>
      <c r="F2" s="25" t="s">
        <v>42</v>
      </c>
      <c r="G2" s="26" t="s">
        <v>11</v>
      </c>
      <c r="I2" s="31"/>
      <c r="J2" s="31"/>
      <c r="K2" s="34"/>
      <c r="L2" s="21" t="s">
        <v>57</v>
      </c>
      <c r="M2" s="21" t="s">
        <v>61</v>
      </c>
      <c r="N2" s="21" t="s">
        <v>56</v>
      </c>
      <c r="O2" s="21" t="s">
        <v>58</v>
      </c>
      <c r="P2" s="21" t="s">
        <v>92</v>
      </c>
      <c r="Q2" s="21" t="s">
        <v>93</v>
      </c>
      <c r="R2" s="21" t="s">
        <v>101</v>
      </c>
    </row>
    <row r="3" spans="1:18" x14ac:dyDescent="0.3">
      <c r="A3" s="31" t="s">
        <v>3</v>
      </c>
      <c r="B3" s="31"/>
      <c r="C3" s="31"/>
      <c r="E3" s="31" t="s">
        <v>27</v>
      </c>
      <c r="F3" s="24" t="s">
        <v>37</v>
      </c>
      <c r="G3" s="17">
        <v>3</v>
      </c>
      <c r="I3" s="31"/>
      <c r="J3" s="31"/>
      <c r="K3" s="20" t="s">
        <v>20</v>
      </c>
      <c r="L3" s="21" t="s">
        <v>44</v>
      </c>
      <c r="M3" s="21" t="s">
        <v>51</v>
      </c>
      <c r="N3" s="22" t="s">
        <v>55</v>
      </c>
      <c r="O3" s="22" t="s">
        <v>9</v>
      </c>
      <c r="P3" s="22" t="s">
        <v>9</v>
      </c>
      <c r="Q3" s="22" t="s">
        <v>9</v>
      </c>
      <c r="R3" s="22" t="s">
        <v>9</v>
      </c>
    </row>
    <row r="4" spans="1:18" x14ac:dyDescent="0.3">
      <c r="A4" s="5" t="s">
        <v>4</v>
      </c>
      <c r="B4" s="31"/>
      <c r="C4" s="31"/>
      <c r="E4" s="31" t="s">
        <v>28</v>
      </c>
      <c r="F4" s="24" t="s">
        <v>37</v>
      </c>
      <c r="G4" s="17">
        <v>0.1</v>
      </c>
      <c r="I4" s="31"/>
      <c r="J4" s="31"/>
      <c r="K4" s="23" t="s">
        <v>60</v>
      </c>
      <c r="L4" s="46">
        <v>0</v>
      </c>
      <c r="M4" s="44">
        <f>(L4^2*$C$13+L4*$C$14+$C$15)*$C$17</f>
        <v>310.00672573028731</v>
      </c>
      <c r="N4" s="48"/>
      <c r="O4" s="48"/>
      <c r="P4" s="49"/>
      <c r="Q4" s="49"/>
      <c r="R4" s="50"/>
    </row>
    <row r="5" spans="1:18" x14ac:dyDescent="0.3">
      <c r="A5" s="5"/>
      <c r="B5" s="31"/>
      <c r="C5" s="31"/>
      <c r="E5" s="31" t="s">
        <v>45</v>
      </c>
      <c r="F5" s="30" t="s">
        <v>66</v>
      </c>
      <c r="G5" s="35">
        <v>0.02</v>
      </c>
      <c r="I5" s="31"/>
      <c r="J5" s="31"/>
      <c r="K5" s="23" t="s">
        <v>17</v>
      </c>
      <c r="L5" s="47">
        <v>70</v>
      </c>
      <c r="M5" s="44">
        <f>(L5^2*$C$13+L5*$C$14+$C$15)*$C$17</f>
        <v>836.20130133324801</v>
      </c>
      <c r="N5" s="40">
        <f>(M5-M4)/(L5-L4)</f>
        <v>7.5170653657565802</v>
      </c>
      <c r="O5" s="40">
        <f>N5*$G$6</f>
        <v>23.763131125626412</v>
      </c>
      <c r="P5" s="41">
        <f>N5*$G$20</f>
        <v>1.95631626143815</v>
      </c>
      <c r="Q5" s="41">
        <f>N5*$G$27+$G$30</f>
        <v>0.22551196097269741</v>
      </c>
      <c r="R5" s="65">
        <f>SUM(O5:Q5)</f>
        <v>25.944959348037258</v>
      </c>
    </row>
    <row r="6" spans="1:18" x14ac:dyDescent="0.3">
      <c r="B6" s="31"/>
      <c r="C6" s="31"/>
      <c r="E6" s="31" t="s">
        <v>29</v>
      </c>
      <c r="F6" s="24" t="s">
        <v>37</v>
      </c>
      <c r="G6" s="36">
        <f>G3/(1-G5)+G4</f>
        <v>3.1612244897959183</v>
      </c>
      <c r="I6" s="31"/>
      <c r="J6" s="24"/>
      <c r="K6" s="23" t="s">
        <v>21</v>
      </c>
      <c r="L6" s="47">
        <f>L5+10</f>
        <v>80</v>
      </c>
      <c r="M6" s="44">
        <f>(L6^2*$C$13+L6*$C$14+$C$15)*$C$17</f>
        <v>921.16095212451592</v>
      </c>
      <c r="N6" s="40">
        <f>(M6-M5)/(L6-L5)</f>
        <v>8.4959650791267904</v>
      </c>
      <c r="O6" s="40">
        <f>N6*$G$6</f>
        <v>26.857652872586527</v>
      </c>
      <c r="P6" s="41">
        <f>N6*$G$20</f>
        <v>2.2110749118427471</v>
      </c>
      <c r="Q6" s="41">
        <f>N6*$G$27+$G$30</f>
        <v>0.2548789523738037</v>
      </c>
      <c r="R6" s="65">
        <f>SUM(O6:Q6)</f>
        <v>29.323606736803079</v>
      </c>
    </row>
    <row r="7" spans="1:18" x14ac:dyDescent="0.3">
      <c r="B7" s="7"/>
      <c r="C7" s="31"/>
      <c r="F7" s="24"/>
      <c r="G7" s="10"/>
      <c r="I7" s="31"/>
      <c r="J7" s="24"/>
      <c r="K7" s="23" t="s">
        <v>22</v>
      </c>
      <c r="L7" s="47">
        <f>L6+10</f>
        <v>90</v>
      </c>
      <c r="M7" s="44">
        <f>(L7^2*$C$13+L7*$C$14+$C$15)*$C$17</f>
        <v>1008.5678521992093</v>
      </c>
      <c r="N7" s="40">
        <f>(M7-M6)/(L7-L6)</f>
        <v>8.7406900074693343</v>
      </c>
      <c r="O7" s="40">
        <f>N7*$G$6</f>
        <v>27.631283309326527</v>
      </c>
      <c r="P7" s="41">
        <f>N7*$G$20</f>
        <v>2.274764574443894</v>
      </c>
      <c r="Q7" s="41">
        <f>N7*$G$27+$G$30</f>
        <v>0.26222070022408001</v>
      </c>
      <c r="R7" s="65">
        <f>SUM(O7:Q7)</f>
        <v>30.1682685839945</v>
      </c>
    </row>
    <row r="8" spans="1:18" x14ac:dyDescent="0.3">
      <c r="B8" s="31"/>
      <c r="C8" s="31"/>
      <c r="E8" s="30"/>
      <c r="F8" s="30"/>
      <c r="G8" s="30"/>
      <c r="I8" s="31"/>
      <c r="J8" s="31"/>
      <c r="K8" s="23" t="s">
        <v>23</v>
      </c>
      <c r="L8" s="47">
        <f>L7+10</f>
        <v>100</v>
      </c>
      <c r="M8" s="44">
        <f>(L8^2*$C$13+L8*$C$14+$C$15)*$C$17</f>
        <v>1098.4220015573283</v>
      </c>
      <c r="N8" s="40">
        <f>(M8-M7)/(L8-L7)</f>
        <v>8.9854149358118995</v>
      </c>
      <c r="O8" s="40">
        <f>N8*$G$6</f>
        <v>28.404913746066597</v>
      </c>
      <c r="P8" s="41">
        <f>N8*$G$20</f>
        <v>2.3384542370450467</v>
      </c>
      <c r="Q8" s="41">
        <f>N8*$G$27+$G$30</f>
        <v>0.26956244807435698</v>
      </c>
      <c r="R8" s="65">
        <f>SUM(O8:Q8)</f>
        <v>31.012930431186</v>
      </c>
    </row>
    <row r="9" spans="1:18" x14ac:dyDescent="0.3">
      <c r="B9" s="31"/>
      <c r="C9" s="31"/>
      <c r="E9" s="52" t="s">
        <v>49</v>
      </c>
      <c r="F9" s="52"/>
      <c r="G9" s="52"/>
      <c r="I9" s="31"/>
      <c r="J9" s="31"/>
      <c r="K9" s="23"/>
      <c r="L9" s="23"/>
      <c r="M9" s="23"/>
      <c r="N9" s="23"/>
    </row>
    <row r="10" spans="1:18" x14ac:dyDescent="0.3">
      <c r="A10" s="67" t="s">
        <v>34</v>
      </c>
      <c r="B10" s="67"/>
      <c r="C10" s="67"/>
      <c r="E10" s="28" t="s">
        <v>10</v>
      </c>
      <c r="F10" s="25" t="s">
        <v>42</v>
      </c>
      <c r="G10" s="26" t="s">
        <v>11</v>
      </c>
      <c r="I10" s="31"/>
      <c r="J10" s="31"/>
      <c r="K10" s="23"/>
      <c r="L10" s="23"/>
      <c r="M10" s="23"/>
      <c r="N10" s="23"/>
    </row>
    <row r="11" spans="1:18" x14ac:dyDescent="0.3">
      <c r="A11" s="33"/>
      <c r="B11" s="33"/>
      <c r="C11" s="33"/>
      <c r="E11" s="31" t="s">
        <v>6</v>
      </c>
      <c r="F11" s="24" t="s">
        <v>79</v>
      </c>
      <c r="G11" s="32">
        <v>0.1</v>
      </c>
      <c r="I11" s="31"/>
      <c r="J11" s="31"/>
      <c r="K11" s="69" t="s">
        <v>18</v>
      </c>
      <c r="L11" s="69"/>
      <c r="M11" s="59"/>
      <c r="N11" s="23"/>
    </row>
    <row r="12" spans="1:18" x14ac:dyDescent="0.3">
      <c r="A12" s="28" t="s">
        <v>10</v>
      </c>
      <c r="B12" s="25" t="s">
        <v>42</v>
      </c>
      <c r="C12" s="29" t="s">
        <v>11</v>
      </c>
      <c r="E12" s="31" t="s">
        <v>35</v>
      </c>
      <c r="F12" s="24" t="s">
        <v>79</v>
      </c>
      <c r="G12" s="32">
        <v>0.1</v>
      </c>
      <c r="I12" s="31"/>
      <c r="J12" s="31"/>
      <c r="K12" s="28" t="s">
        <v>14</v>
      </c>
      <c r="L12" s="25" t="s">
        <v>42</v>
      </c>
      <c r="M12" s="11" t="s">
        <v>11</v>
      </c>
      <c r="N12" s="23"/>
    </row>
    <row r="13" spans="1:18" x14ac:dyDescent="0.3">
      <c r="A13" s="31" t="s">
        <v>41</v>
      </c>
      <c r="B13" s="24" t="s">
        <v>0</v>
      </c>
      <c r="C13" s="32">
        <v>1.2236246417127615E-2</v>
      </c>
      <c r="E13" s="31" t="s">
        <v>25</v>
      </c>
      <c r="F13" s="24" t="s">
        <v>79</v>
      </c>
      <c r="G13" s="32">
        <v>100</v>
      </c>
      <c r="I13" s="31"/>
      <c r="J13" s="31"/>
      <c r="K13" s="31" t="s">
        <v>95</v>
      </c>
      <c r="L13" s="31" t="s">
        <v>16</v>
      </c>
      <c r="M13" s="44">
        <f>C15*G6</f>
        <v>980.00085338003066</v>
      </c>
      <c r="N13" s="23"/>
    </row>
    <row r="14" spans="1:18" x14ac:dyDescent="0.3">
      <c r="A14" s="31" t="s">
        <v>40</v>
      </c>
      <c r="B14" s="24" t="s">
        <v>0</v>
      </c>
      <c r="C14" s="32">
        <v>6.6605281165576482</v>
      </c>
      <c r="E14" s="31" t="s">
        <v>7</v>
      </c>
      <c r="F14" s="24" t="s">
        <v>8</v>
      </c>
      <c r="G14" s="32">
        <v>200</v>
      </c>
      <c r="I14" s="31"/>
      <c r="J14" s="31"/>
      <c r="K14" s="31" t="s">
        <v>94</v>
      </c>
      <c r="L14" s="31" t="s">
        <v>16</v>
      </c>
      <c r="M14" s="44">
        <f>C15*G20</f>
        <v>80.679250371307262</v>
      </c>
    </row>
    <row r="15" spans="1:18" x14ac:dyDescent="0.3">
      <c r="A15" s="31" t="s">
        <v>39</v>
      </c>
      <c r="B15" s="24" t="s">
        <v>0</v>
      </c>
      <c r="C15" s="32">
        <v>310.00672573028731</v>
      </c>
      <c r="E15" s="31" t="s">
        <v>36</v>
      </c>
      <c r="F15" s="24" t="s">
        <v>8</v>
      </c>
      <c r="G15" s="32">
        <v>5</v>
      </c>
      <c r="J15" s="31"/>
      <c r="K15" s="31" t="s">
        <v>96</v>
      </c>
      <c r="L15" s="31" t="s">
        <v>16</v>
      </c>
      <c r="M15" s="44">
        <f>C15*G27+G33</f>
        <v>9.3002017719086183</v>
      </c>
    </row>
    <row r="16" spans="1:18" x14ac:dyDescent="0.3">
      <c r="E16" s="31" t="s">
        <v>26</v>
      </c>
      <c r="F16" s="24" t="s">
        <v>8</v>
      </c>
      <c r="G16" s="32">
        <v>5</v>
      </c>
      <c r="I16" s="31"/>
      <c r="K16" s="28" t="s">
        <v>15</v>
      </c>
      <c r="L16" s="28" t="s">
        <v>16</v>
      </c>
      <c r="M16" s="65">
        <f>SUM(M13:M15)</f>
        <v>1069.9803055232464</v>
      </c>
    </row>
    <row r="17" spans="1:16" x14ac:dyDescent="0.3">
      <c r="A17" s="31" t="s">
        <v>5</v>
      </c>
      <c r="B17" s="24" t="s">
        <v>0</v>
      </c>
      <c r="C17" s="32">
        <v>1</v>
      </c>
      <c r="E17" s="31" t="s">
        <v>7</v>
      </c>
      <c r="F17" s="24" t="s">
        <v>37</v>
      </c>
      <c r="G17" s="39">
        <f>G11/2000*G14</f>
        <v>0.01</v>
      </c>
      <c r="I17" s="31"/>
      <c r="J17" s="24"/>
    </row>
    <row r="18" spans="1:16" x14ac:dyDescent="0.3">
      <c r="A18" s="31" t="s">
        <v>43</v>
      </c>
      <c r="B18" s="24" t="s">
        <v>44</v>
      </c>
      <c r="C18" s="32">
        <v>100</v>
      </c>
      <c r="E18" s="31" t="s">
        <v>36</v>
      </c>
      <c r="F18" s="24" t="s">
        <v>37</v>
      </c>
      <c r="G18" s="39">
        <f>G12/2000*G15</f>
        <v>2.5000000000000001E-4</v>
      </c>
      <c r="I18" s="31"/>
      <c r="J18" s="24"/>
      <c r="K18" s="30"/>
      <c r="L18" s="30"/>
      <c r="M18" s="30"/>
    </row>
    <row r="19" spans="1:16" x14ac:dyDescent="0.3">
      <c r="C19" s="32"/>
      <c r="E19" s="31" t="s">
        <v>26</v>
      </c>
      <c r="F19" s="24" t="s">
        <v>37</v>
      </c>
      <c r="G19" s="39">
        <f>G13/2000*G16</f>
        <v>0.25</v>
      </c>
      <c r="I19" s="31"/>
      <c r="J19" s="24"/>
      <c r="K19" s="30"/>
      <c r="L19" s="30"/>
      <c r="M19" s="30"/>
    </row>
    <row r="20" spans="1:16" x14ac:dyDescent="0.3">
      <c r="C20" s="32"/>
      <c r="E20" s="31" t="s">
        <v>48</v>
      </c>
      <c r="F20" s="24" t="s">
        <v>37</v>
      </c>
      <c r="G20" s="38">
        <f>SUM(G17:G19)</f>
        <v>0.26024999999999998</v>
      </c>
      <c r="I20" s="31"/>
      <c r="J20" s="24"/>
      <c r="K20" s="69" t="s">
        <v>53</v>
      </c>
      <c r="L20" s="69"/>
      <c r="M20" s="59"/>
      <c r="N20" s="59"/>
      <c r="O20" s="59"/>
    </row>
    <row r="21" spans="1:16" x14ac:dyDescent="0.3">
      <c r="C21" s="19"/>
      <c r="E21" s="30"/>
      <c r="F21" s="30"/>
      <c r="G21" s="30"/>
      <c r="I21" s="31"/>
      <c r="J21" s="24"/>
      <c r="K21" s="28" t="s">
        <v>14</v>
      </c>
      <c r="L21" s="25" t="s">
        <v>42</v>
      </c>
      <c r="M21" s="29" t="s">
        <v>30</v>
      </c>
      <c r="N21" s="26" t="s">
        <v>31</v>
      </c>
      <c r="O21" s="26" t="s">
        <v>32</v>
      </c>
    </row>
    <row r="22" spans="1:16" x14ac:dyDescent="0.3">
      <c r="A22" s="24"/>
      <c r="B22" s="30"/>
      <c r="C22" s="53"/>
      <c r="I22" s="31"/>
      <c r="J22" s="24"/>
      <c r="K22" s="31" t="s">
        <v>97</v>
      </c>
      <c r="L22" s="24" t="s">
        <v>13</v>
      </c>
      <c r="M22" s="44">
        <f>G38*$G$6</f>
        <v>63.224489795918366</v>
      </c>
      <c r="N22" s="44">
        <f>H38*$G$6</f>
        <v>63.224489795918366</v>
      </c>
      <c r="O22" s="44">
        <f>I38*$G$6</f>
        <v>63.224489795918366</v>
      </c>
    </row>
    <row r="23" spans="1:16" x14ac:dyDescent="0.3">
      <c r="B23" s="30"/>
      <c r="C23" s="32"/>
      <c r="E23" s="52" t="s">
        <v>90</v>
      </c>
      <c r="F23" s="52"/>
      <c r="G23" s="52"/>
      <c r="I23" s="31"/>
      <c r="J23" s="24"/>
      <c r="K23" s="31" t="s">
        <v>98</v>
      </c>
      <c r="L23" s="24" t="s">
        <v>13</v>
      </c>
      <c r="M23" s="44">
        <f>G38*$G$20</f>
        <v>5.2050000000000001</v>
      </c>
      <c r="N23" s="44">
        <f>H38*$G$20</f>
        <v>5.2050000000000001</v>
      </c>
      <c r="O23" s="44">
        <f>I38*$G$20</f>
        <v>5.2050000000000001</v>
      </c>
    </row>
    <row r="24" spans="1:16" x14ac:dyDescent="0.3">
      <c r="B24" s="30"/>
      <c r="C24" s="32"/>
      <c r="E24" s="28" t="s">
        <v>10</v>
      </c>
      <c r="F24" s="25" t="s">
        <v>42</v>
      </c>
      <c r="G24" s="26" t="s">
        <v>11</v>
      </c>
      <c r="I24" s="31"/>
      <c r="J24" s="24"/>
      <c r="K24" s="31" t="s">
        <v>99</v>
      </c>
      <c r="L24" s="24" t="s">
        <v>13</v>
      </c>
      <c r="M24" s="44">
        <f>G39*$G$40</f>
        <v>25</v>
      </c>
      <c r="N24" s="44">
        <f>H39*$G$40</f>
        <v>25</v>
      </c>
      <c r="O24" s="44">
        <f>I39*$G$40</f>
        <v>25</v>
      </c>
    </row>
    <row r="25" spans="1:16" x14ac:dyDescent="0.3">
      <c r="E25" s="31" t="s">
        <v>67</v>
      </c>
      <c r="F25" s="31" t="s">
        <v>37</v>
      </c>
      <c r="G25" s="32">
        <v>0.03</v>
      </c>
      <c r="J25" s="24"/>
      <c r="K25" s="30" t="s">
        <v>100</v>
      </c>
      <c r="L25" s="24" t="s">
        <v>13</v>
      </c>
      <c r="M25" s="44">
        <f>G38*$G$27+G41</f>
        <v>0.6</v>
      </c>
      <c r="N25" s="44">
        <f>H38*$G$27+H41</f>
        <v>0.6</v>
      </c>
      <c r="O25" s="44">
        <f>I38*$G$27+I41</f>
        <v>0.6</v>
      </c>
    </row>
    <row r="26" spans="1:16" x14ac:dyDescent="0.3">
      <c r="E26" s="31" t="s">
        <v>81</v>
      </c>
      <c r="F26" s="31" t="s">
        <v>37</v>
      </c>
      <c r="G26" s="32">
        <v>0</v>
      </c>
      <c r="K26" s="28" t="s">
        <v>54</v>
      </c>
      <c r="L26" s="25" t="s">
        <v>13</v>
      </c>
      <c r="M26" s="65">
        <f>SUM(M22:M25)</f>
        <v>94.029489795918366</v>
      </c>
      <c r="N26" s="65">
        <f>SUM(N22:N25)</f>
        <v>94.029489795918366</v>
      </c>
      <c r="O26" s="65">
        <f>SUM(O22:O25)</f>
        <v>94.029489795918366</v>
      </c>
    </row>
    <row r="27" spans="1:16" x14ac:dyDescent="0.3">
      <c r="E27" s="31" t="s">
        <v>82</v>
      </c>
      <c r="F27" s="31" t="s">
        <v>37</v>
      </c>
      <c r="G27" s="63">
        <f>SUM(G25:G26)</f>
        <v>0.03</v>
      </c>
      <c r="L27" s="24"/>
      <c r="M27" s="45"/>
      <c r="N27" s="45"/>
      <c r="O27" s="45"/>
    </row>
    <row r="28" spans="1:16" x14ac:dyDescent="0.3">
      <c r="E28" s="31" t="s">
        <v>68</v>
      </c>
      <c r="F28" s="31" t="s">
        <v>9</v>
      </c>
      <c r="G28" s="32">
        <v>0</v>
      </c>
    </row>
    <row r="29" spans="1:16" x14ac:dyDescent="0.3">
      <c r="E29" s="31" t="s">
        <v>83</v>
      </c>
      <c r="F29" s="31" t="s">
        <v>9</v>
      </c>
      <c r="G29" s="32">
        <v>0</v>
      </c>
      <c r="I29" s="31"/>
    </row>
    <row r="30" spans="1:16" x14ac:dyDescent="0.3">
      <c r="E30" s="31" t="s">
        <v>84</v>
      </c>
      <c r="F30" s="31" t="s">
        <v>9</v>
      </c>
      <c r="G30" s="63">
        <f>SUM(G28:G29)</f>
        <v>0</v>
      </c>
      <c r="I30" s="31"/>
      <c r="K30" s="28" t="s">
        <v>62</v>
      </c>
      <c r="L30" s="21" t="s">
        <v>57</v>
      </c>
      <c r="M30" s="21" t="s">
        <v>61</v>
      </c>
      <c r="N30" s="21" t="s">
        <v>63</v>
      </c>
      <c r="O30" s="21" t="s">
        <v>64</v>
      </c>
      <c r="P30" s="21" t="s">
        <v>65</v>
      </c>
    </row>
    <row r="31" spans="1:16" x14ac:dyDescent="0.3">
      <c r="E31" s="31" t="s">
        <v>85</v>
      </c>
      <c r="F31" s="31" t="s">
        <v>16</v>
      </c>
      <c r="G31" s="32">
        <v>0</v>
      </c>
      <c r="K31" s="28" t="s">
        <v>20</v>
      </c>
      <c r="L31" s="21" t="s">
        <v>44</v>
      </c>
      <c r="M31" s="22" t="s">
        <v>51</v>
      </c>
      <c r="N31" s="22" t="s">
        <v>16</v>
      </c>
      <c r="O31" s="22" t="s">
        <v>16</v>
      </c>
      <c r="P31" s="22" t="s">
        <v>16</v>
      </c>
    </row>
    <row r="32" spans="1:16" x14ac:dyDescent="0.3">
      <c r="E32" s="31" t="s">
        <v>86</v>
      </c>
      <c r="F32" s="31" t="s">
        <v>16</v>
      </c>
      <c r="G32" s="32">
        <v>0</v>
      </c>
      <c r="K32" s="23" t="s">
        <v>17</v>
      </c>
      <c r="L32" s="51">
        <f>L4</f>
        <v>0</v>
      </c>
      <c r="M32" s="51">
        <f>(L32^2*$C$13+L32*$C$14+$C$15)</f>
        <v>310.00672573028731</v>
      </c>
      <c r="N32" s="42">
        <f>(M32*($G$6+$G$20+$G$27)+L32*$G$30)+$G$33</f>
        <v>1069.9803055232464</v>
      </c>
      <c r="O32" s="41">
        <f>M16</f>
        <v>1069.9803055232464</v>
      </c>
      <c r="P32" s="41">
        <f>N32-O32</f>
        <v>0</v>
      </c>
    </row>
    <row r="33" spans="5:16" x14ac:dyDescent="0.3">
      <c r="E33" s="31" t="s">
        <v>87</v>
      </c>
      <c r="F33" s="31" t="s">
        <v>16</v>
      </c>
      <c r="G33" s="63">
        <f>SUM(G31:G32)</f>
        <v>0</v>
      </c>
      <c r="K33" s="23" t="s">
        <v>21</v>
      </c>
      <c r="L33" s="51">
        <f>L5</f>
        <v>70</v>
      </c>
      <c r="M33" s="51">
        <f>(L33^2*$C$13+L33*$C$14+$C$15)</f>
        <v>836.20130133324801</v>
      </c>
      <c r="N33" s="42">
        <f t="shared" ref="N33:N36" si="0">(M33*($G$6+$G$20+$G$27)+L33*$G$30)+$G$33</f>
        <v>2886.1274598858549</v>
      </c>
      <c r="O33" s="41">
        <f>O32+(R5)*(L5-L4)</f>
        <v>2886.1274598858545</v>
      </c>
      <c r="P33" s="41">
        <f>N33-O33</f>
        <v>0</v>
      </c>
    </row>
    <row r="34" spans="5:16" x14ac:dyDescent="0.3">
      <c r="K34" s="23" t="s">
        <v>22</v>
      </c>
      <c r="L34" s="51">
        <f>L6</f>
        <v>80</v>
      </c>
      <c r="M34" s="51">
        <f>(L34^2*$C$13+L34*$C$14+$C$15)</f>
        <v>921.16095212451592</v>
      </c>
      <c r="N34" s="42">
        <f t="shared" si="0"/>
        <v>3179.3635272538859</v>
      </c>
      <c r="O34" s="41">
        <f>O33+(R6)*(L6-L5)</f>
        <v>3179.3635272538854</v>
      </c>
      <c r="P34" s="41">
        <f>N34-O34</f>
        <v>0</v>
      </c>
    </row>
    <row r="35" spans="5:16" x14ac:dyDescent="0.3">
      <c r="K35" s="23" t="s">
        <v>23</v>
      </c>
      <c r="L35" s="51">
        <f>L7</f>
        <v>90</v>
      </c>
      <c r="M35" s="51">
        <f>(L35^2*$C$13+L35*$C$14+$C$15)</f>
        <v>1008.5678521992093</v>
      </c>
      <c r="N35" s="42">
        <f t="shared" si="0"/>
        <v>3481.0462130938308</v>
      </c>
      <c r="O35" s="41">
        <f>O34+(R7)*(L7-L6)</f>
        <v>3481.0462130938304</v>
      </c>
      <c r="P35" s="41">
        <f>N35-O35</f>
        <v>0</v>
      </c>
    </row>
    <row r="36" spans="5:16" x14ac:dyDescent="0.3">
      <c r="E36" s="52" t="s">
        <v>52</v>
      </c>
      <c r="F36" s="59"/>
      <c r="G36" s="59"/>
      <c r="H36" s="59"/>
      <c r="I36" s="59"/>
      <c r="K36" s="23" t="s">
        <v>24</v>
      </c>
      <c r="L36" s="51">
        <f>L8</f>
        <v>100</v>
      </c>
      <c r="M36" s="51">
        <f>(L36^2*$C$13+L36*$C$14+$C$15)</f>
        <v>1098.4220015573283</v>
      </c>
      <c r="N36" s="42">
        <f t="shared" si="0"/>
        <v>3791.1755174056907</v>
      </c>
      <c r="O36" s="41">
        <f>O35+(R8)*(L8-L7)</f>
        <v>3791.1755174056902</v>
      </c>
      <c r="P36" s="41">
        <f>N36-O36</f>
        <v>0</v>
      </c>
    </row>
    <row r="37" spans="5:16" x14ac:dyDescent="0.3">
      <c r="E37" s="28" t="s">
        <v>14</v>
      </c>
      <c r="F37" s="25" t="s">
        <v>42</v>
      </c>
      <c r="G37" s="29" t="s">
        <v>30</v>
      </c>
      <c r="H37" s="26" t="s">
        <v>31</v>
      </c>
      <c r="I37" s="26" t="s">
        <v>32</v>
      </c>
    </row>
    <row r="38" spans="5:16" x14ac:dyDescent="0.3">
      <c r="E38" s="31" t="s">
        <v>46</v>
      </c>
      <c r="F38" s="24" t="s">
        <v>38</v>
      </c>
      <c r="G38" s="37">
        <v>20</v>
      </c>
      <c r="H38" s="37">
        <v>20</v>
      </c>
      <c r="I38" s="37">
        <v>20</v>
      </c>
    </row>
    <row r="39" spans="5:16" x14ac:dyDescent="0.3">
      <c r="E39" s="31" t="s">
        <v>12</v>
      </c>
      <c r="F39" s="24" t="s">
        <v>33</v>
      </c>
      <c r="G39" s="37">
        <v>1</v>
      </c>
      <c r="H39" s="37">
        <v>1</v>
      </c>
      <c r="I39" s="37">
        <v>1</v>
      </c>
    </row>
    <row r="40" spans="5:16" x14ac:dyDescent="0.3">
      <c r="E40" s="31" t="s">
        <v>47</v>
      </c>
      <c r="F40" s="31" t="s">
        <v>9</v>
      </c>
      <c r="G40" s="32">
        <v>25</v>
      </c>
    </row>
    <row r="41" spans="5:16" x14ac:dyDescent="0.3">
      <c r="E41" s="31" t="s">
        <v>88</v>
      </c>
      <c r="F41" s="31" t="s">
        <v>13</v>
      </c>
      <c r="G41" s="32">
        <v>0</v>
      </c>
      <c r="H41" s="32">
        <v>0</v>
      </c>
      <c r="I41" s="32">
        <v>0</v>
      </c>
    </row>
    <row r="48" spans="5:16" x14ac:dyDescent="0.3">
      <c r="E48" s="30"/>
      <c r="F48" s="30"/>
      <c r="G48" s="30"/>
    </row>
    <row r="49" spans="5:7" x14ac:dyDescent="0.3">
      <c r="E49" s="30"/>
      <c r="F49" s="30"/>
      <c r="G49" s="30"/>
    </row>
    <row r="50" spans="5:7" x14ac:dyDescent="0.3">
      <c r="E50" s="30"/>
      <c r="F50" s="30"/>
      <c r="G50" s="30"/>
    </row>
    <row r="51" spans="5:7" x14ac:dyDescent="0.3">
      <c r="E51" s="30"/>
      <c r="F51" s="30"/>
      <c r="G51" s="30"/>
    </row>
    <row r="52" spans="5:7" x14ac:dyDescent="0.3">
      <c r="E52" s="30"/>
      <c r="F52" s="30"/>
      <c r="G52" s="30"/>
    </row>
  </sheetData>
  <mergeCells count="4">
    <mergeCell ref="A10:C10"/>
    <mergeCell ref="K1:L1"/>
    <mergeCell ref="K11:L11"/>
    <mergeCell ref="K20:L2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showGridLines="0" zoomScale="70" zoomScaleNormal="70" workbookViewId="0">
      <selection activeCell="A13" sqref="A13:A15"/>
    </sheetView>
  </sheetViews>
  <sheetFormatPr defaultColWidth="9.109375" defaultRowHeight="14.4" x14ac:dyDescent="0.3"/>
  <cols>
    <col min="1" max="1" width="25" style="31" bestFit="1" customWidth="1"/>
    <col min="2" max="2" width="19.5546875" style="24" bestFit="1" customWidth="1"/>
    <col min="3" max="3" width="7.88671875" style="14" bestFit="1" customWidth="1"/>
    <col min="4" max="4" width="9.109375" style="31"/>
    <col min="5" max="5" width="38.109375" style="31" bestFit="1" customWidth="1"/>
    <col min="6" max="6" width="19.5546875" style="31" bestFit="1" customWidth="1"/>
    <col min="7" max="8" width="13.44140625" style="31" customWidth="1"/>
    <col min="9" max="9" width="13.44140625" style="30" customWidth="1"/>
    <col min="10" max="10" width="5.6640625" style="30" customWidth="1"/>
    <col min="11" max="11" width="30" style="31" bestFit="1" customWidth="1"/>
    <col min="12" max="18" width="20.6640625" style="31" customWidth="1"/>
    <col min="19" max="16384" width="9.109375" style="31"/>
  </cols>
  <sheetData>
    <row r="1" spans="1:18" x14ac:dyDescent="0.3">
      <c r="A1" s="31" t="s">
        <v>1</v>
      </c>
      <c r="B1" s="31"/>
      <c r="C1" s="31"/>
      <c r="E1" s="52" t="s">
        <v>50</v>
      </c>
      <c r="F1" s="52"/>
      <c r="G1" s="52"/>
      <c r="I1" s="31"/>
      <c r="J1" s="31"/>
      <c r="K1" s="68" t="s">
        <v>19</v>
      </c>
      <c r="L1" s="68"/>
      <c r="M1" s="43"/>
      <c r="N1" s="21" t="s">
        <v>89</v>
      </c>
      <c r="O1" s="43"/>
      <c r="P1" s="43"/>
      <c r="Q1" s="43"/>
    </row>
    <row r="2" spans="1:18" x14ac:dyDescent="0.3">
      <c r="A2" s="6" t="s">
        <v>2</v>
      </c>
      <c r="B2" s="31"/>
      <c r="C2" s="31"/>
      <c r="E2" s="28" t="s">
        <v>10</v>
      </c>
      <c r="F2" s="25" t="s">
        <v>42</v>
      </c>
      <c r="G2" s="26" t="s">
        <v>11</v>
      </c>
      <c r="I2" s="31"/>
      <c r="J2" s="31"/>
      <c r="K2" s="34"/>
      <c r="L2" s="21" t="s">
        <v>57</v>
      </c>
      <c r="M2" s="21" t="s">
        <v>61</v>
      </c>
      <c r="N2" s="21" t="s">
        <v>56</v>
      </c>
      <c r="O2" s="21" t="s">
        <v>58</v>
      </c>
      <c r="P2" s="21" t="s">
        <v>92</v>
      </c>
      <c r="Q2" s="21" t="s">
        <v>93</v>
      </c>
      <c r="R2" s="21" t="s">
        <v>101</v>
      </c>
    </row>
    <row r="3" spans="1:18" x14ac:dyDescent="0.3">
      <c r="A3" s="31" t="s">
        <v>3</v>
      </c>
      <c r="B3" s="31"/>
      <c r="C3" s="31"/>
      <c r="E3" s="31" t="s">
        <v>27</v>
      </c>
      <c r="F3" s="24" t="s">
        <v>37</v>
      </c>
      <c r="G3" s="17">
        <v>3</v>
      </c>
      <c r="I3" s="31"/>
      <c r="J3" s="31"/>
      <c r="K3" s="20" t="s">
        <v>20</v>
      </c>
      <c r="L3" s="21" t="s">
        <v>44</v>
      </c>
      <c r="M3" s="21" t="s">
        <v>51</v>
      </c>
      <c r="N3" s="22" t="s">
        <v>55</v>
      </c>
      <c r="O3" s="22" t="s">
        <v>9</v>
      </c>
      <c r="P3" s="22" t="s">
        <v>9</v>
      </c>
      <c r="Q3" s="22" t="s">
        <v>9</v>
      </c>
      <c r="R3" s="22" t="s">
        <v>9</v>
      </c>
    </row>
    <row r="4" spans="1:18" x14ac:dyDescent="0.3">
      <c r="A4" s="5" t="s">
        <v>4</v>
      </c>
      <c r="B4" s="31"/>
      <c r="C4" s="31"/>
      <c r="E4" s="31" t="s">
        <v>28</v>
      </c>
      <c r="F4" s="24" t="s">
        <v>37</v>
      </c>
      <c r="G4" s="17">
        <v>0.1</v>
      </c>
      <c r="I4" s="31"/>
      <c r="J4" s="31"/>
      <c r="K4" s="23" t="s">
        <v>60</v>
      </c>
      <c r="L4" s="46">
        <v>0</v>
      </c>
      <c r="M4" s="44">
        <f>(L4^2*$C$13+L4*$C$14+$C$15)*$C$17</f>
        <v>310.00672573028731</v>
      </c>
      <c r="N4" s="48"/>
      <c r="O4" s="48"/>
      <c r="P4" s="49"/>
      <c r="Q4" s="49"/>
      <c r="R4" s="50"/>
    </row>
    <row r="5" spans="1:18" x14ac:dyDescent="0.3">
      <c r="A5" s="5"/>
      <c r="B5" s="31"/>
      <c r="C5" s="31"/>
      <c r="E5" s="31" t="s">
        <v>45</v>
      </c>
      <c r="F5" s="30" t="s">
        <v>66</v>
      </c>
      <c r="G5" s="35">
        <v>0.02</v>
      </c>
      <c r="I5" s="31"/>
      <c r="J5" s="31"/>
      <c r="K5" s="23" t="s">
        <v>17</v>
      </c>
      <c r="L5" s="47">
        <v>70</v>
      </c>
      <c r="M5" s="44">
        <f>(L5^2*$C$13+L5*$C$14+$C$15)*$C$17</f>
        <v>836.20130133324801</v>
      </c>
      <c r="N5" s="40">
        <f>(M5-M4)/(L5-L4)</f>
        <v>7.5170653657565802</v>
      </c>
      <c r="O5" s="40">
        <f>N5*$G$6</f>
        <v>23.763131125626412</v>
      </c>
      <c r="P5" s="41">
        <f>N5*$G$20</f>
        <v>1.95631626143815</v>
      </c>
      <c r="Q5" s="41">
        <f>N5*$G$25+$G$26</f>
        <v>0.22551196097269741</v>
      </c>
      <c r="R5" s="65">
        <f>SUM(O5:Q5)</f>
        <v>25.944959348037258</v>
      </c>
    </row>
    <row r="6" spans="1:18" x14ac:dyDescent="0.3">
      <c r="B6" s="31"/>
      <c r="C6" s="31"/>
      <c r="E6" s="31" t="s">
        <v>29</v>
      </c>
      <c r="F6" s="24" t="s">
        <v>37</v>
      </c>
      <c r="G6" s="36">
        <f>G3/(1-G5)+G4</f>
        <v>3.1612244897959183</v>
      </c>
      <c r="I6" s="31"/>
      <c r="J6" s="24"/>
      <c r="K6" s="23" t="s">
        <v>21</v>
      </c>
      <c r="L6" s="47">
        <f>L5+10</f>
        <v>80</v>
      </c>
      <c r="M6" s="44">
        <f>(L6^2*$C$13+L6*$C$14+$C$15)*$C$17</f>
        <v>921.16095212451592</v>
      </c>
      <c r="N6" s="40">
        <f>(M6-M5)/(L6-L5)</f>
        <v>8.4959650791267904</v>
      </c>
      <c r="O6" s="40">
        <f t="shared" ref="O6:O8" si="0">N6*$G$6</f>
        <v>26.857652872586527</v>
      </c>
      <c r="P6" s="41">
        <f t="shared" ref="P6:P8" si="1">N6*$G$20</f>
        <v>2.2110749118427471</v>
      </c>
      <c r="Q6" s="41">
        <f>N6*$G$25+$G$26</f>
        <v>0.2548789523738037</v>
      </c>
      <c r="R6" s="65">
        <f t="shared" ref="R6:R8" si="2">SUM(O6:Q6)</f>
        <v>29.323606736803079</v>
      </c>
    </row>
    <row r="7" spans="1:18" x14ac:dyDescent="0.3">
      <c r="B7" s="7"/>
      <c r="C7" s="31"/>
      <c r="F7" s="24"/>
      <c r="G7" s="10"/>
      <c r="I7" s="31"/>
      <c r="J7" s="24"/>
      <c r="K7" s="23" t="s">
        <v>22</v>
      </c>
      <c r="L7" s="47">
        <f>L6+10</f>
        <v>90</v>
      </c>
      <c r="M7" s="44">
        <f>(L7^2*$C$13+L7*$C$14+$C$15)*$C$17</f>
        <v>1008.5678521992093</v>
      </c>
      <c r="N7" s="62">
        <f>$C$16</f>
        <v>11</v>
      </c>
      <c r="O7" s="40">
        <f t="shared" si="0"/>
        <v>34.7734693877551</v>
      </c>
      <c r="P7" s="41">
        <f t="shared" si="1"/>
        <v>2.8627499999999997</v>
      </c>
      <c r="Q7" s="41">
        <f>N7*$G$25+$G$26</f>
        <v>0.32999999999999996</v>
      </c>
      <c r="R7" s="65">
        <f t="shared" si="2"/>
        <v>37.966219387755096</v>
      </c>
    </row>
    <row r="8" spans="1:18" x14ac:dyDescent="0.3">
      <c r="B8" s="31"/>
      <c r="C8" s="31"/>
      <c r="E8" s="30"/>
      <c r="F8" s="30"/>
      <c r="G8" s="30"/>
      <c r="I8" s="31"/>
      <c r="J8" s="31"/>
      <c r="K8" s="23" t="s">
        <v>23</v>
      </c>
      <c r="L8" s="47">
        <f>L7+10</f>
        <v>100</v>
      </c>
      <c r="M8" s="44">
        <f>(L8^2*$C$13+L8*$C$14+$C$15)*$C$17</f>
        <v>1098.4220015573283</v>
      </c>
      <c r="N8" s="62">
        <f>$C$16</f>
        <v>11</v>
      </c>
      <c r="O8" s="40">
        <f t="shared" si="0"/>
        <v>34.7734693877551</v>
      </c>
      <c r="P8" s="41">
        <f t="shared" si="1"/>
        <v>2.8627499999999997</v>
      </c>
      <c r="Q8" s="41">
        <f>N8*$G$25+$G$26</f>
        <v>0.32999999999999996</v>
      </c>
      <c r="R8" s="65">
        <f t="shared" si="2"/>
        <v>37.966219387755096</v>
      </c>
    </row>
    <row r="9" spans="1:18" x14ac:dyDescent="0.3">
      <c r="B9" s="31"/>
      <c r="C9" s="31"/>
      <c r="E9" s="52" t="s">
        <v>49</v>
      </c>
      <c r="F9" s="52"/>
      <c r="G9" s="52"/>
      <c r="I9" s="31"/>
      <c r="J9" s="31"/>
      <c r="K9" s="23"/>
      <c r="L9" s="23"/>
      <c r="M9" s="23"/>
      <c r="N9" s="23"/>
    </row>
    <row r="10" spans="1:18" x14ac:dyDescent="0.3">
      <c r="A10" s="67" t="s">
        <v>34</v>
      </c>
      <c r="B10" s="67"/>
      <c r="C10" s="67"/>
      <c r="E10" s="28" t="s">
        <v>10</v>
      </c>
      <c r="F10" s="25" t="s">
        <v>42</v>
      </c>
      <c r="G10" s="26" t="s">
        <v>11</v>
      </c>
      <c r="I10" s="31"/>
      <c r="J10" s="31"/>
      <c r="K10" s="23"/>
      <c r="L10" s="23"/>
      <c r="M10" s="23"/>
      <c r="N10" s="23"/>
    </row>
    <row r="11" spans="1:18" x14ac:dyDescent="0.3">
      <c r="A11" s="59"/>
      <c r="B11" s="59"/>
      <c r="C11" s="59"/>
      <c r="E11" s="31" t="s">
        <v>6</v>
      </c>
      <c r="F11" s="24" t="s">
        <v>79</v>
      </c>
      <c r="G11" s="32">
        <v>0.1</v>
      </c>
      <c r="I11" s="31"/>
      <c r="J11" s="31"/>
      <c r="K11" s="69" t="s">
        <v>18</v>
      </c>
      <c r="L11" s="69"/>
      <c r="M11" s="59"/>
      <c r="N11" s="23"/>
    </row>
    <row r="12" spans="1:18" x14ac:dyDescent="0.3">
      <c r="A12" s="28" t="s">
        <v>10</v>
      </c>
      <c r="B12" s="25" t="s">
        <v>42</v>
      </c>
      <c r="C12" s="29" t="s">
        <v>11</v>
      </c>
      <c r="E12" s="31" t="s">
        <v>35</v>
      </c>
      <c r="F12" s="24" t="s">
        <v>79</v>
      </c>
      <c r="G12" s="32">
        <v>0.1</v>
      </c>
      <c r="I12" s="31"/>
      <c r="J12" s="31"/>
      <c r="K12" s="28" t="s">
        <v>14</v>
      </c>
      <c r="L12" s="25" t="s">
        <v>42</v>
      </c>
      <c r="M12" s="11" t="s">
        <v>11</v>
      </c>
      <c r="N12" s="23"/>
    </row>
    <row r="13" spans="1:18" x14ac:dyDescent="0.3">
      <c r="A13" s="31" t="s">
        <v>41</v>
      </c>
      <c r="B13" s="24" t="s">
        <v>0</v>
      </c>
      <c r="C13" s="32">
        <v>1.2236246417127615E-2</v>
      </c>
      <c r="E13" s="31" t="s">
        <v>25</v>
      </c>
      <c r="F13" s="24" t="s">
        <v>79</v>
      </c>
      <c r="G13" s="32">
        <v>100</v>
      </c>
      <c r="I13" s="31"/>
      <c r="J13" s="31"/>
      <c r="K13" s="31" t="s">
        <v>95</v>
      </c>
      <c r="L13" s="31" t="s">
        <v>16</v>
      </c>
      <c r="M13" s="44">
        <f>C15*G6</f>
        <v>980.00085338003066</v>
      </c>
      <c r="N13" s="23"/>
    </row>
    <row r="14" spans="1:18" x14ac:dyDescent="0.3">
      <c r="A14" s="31" t="s">
        <v>40</v>
      </c>
      <c r="B14" s="24" t="s">
        <v>0</v>
      </c>
      <c r="C14" s="32">
        <v>6.6605281165576482</v>
      </c>
      <c r="E14" s="31" t="s">
        <v>7</v>
      </c>
      <c r="F14" s="24" t="s">
        <v>8</v>
      </c>
      <c r="G14" s="32">
        <v>200</v>
      </c>
      <c r="I14" s="31"/>
      <c r="J14" s="31"/>
      <c r="K14" s="31" t="s">
        <v>94</v>
      </c>
      <c r="L14" s="31" t="s">
        <v>16</v>
      </c>
      <c r="M14" s="44">
        <f>C15*G20</f>
        <v>80.679250371307262</v>
      </c>
    </row>
    <row r="15" spans="1:18" x14ac:dyDescent="0.3">
      <c r="A15" s="31" t="s">
        <v>39</v>
      </c>
      <c r="B15" s="24" t="s">
        <v>0</v>
      </c>
      <c r="C15" s="32">
        <v>310.00672573028731</v>
      </c>
      <c r="E15" s="31" t="s">
        <v>36</v>
      </c>
      <c r="F15" s="24" t="s">
        <v>8</v>
      </c>
      <c r="G15" s="32">
        <v>5</v>
      </c>
      <c r="J15" s="31"/>
      <c r="K15" s="31" t="s">
        <v>96</v>
      </c>
      <c r="L15" s="31" t="s">
        <v>16</v>
      </c>
      <c r="M15" s="44">
        <f>C15*G27+G33</f>
        <v>9.3002017719086183</v>
      </c>
    </row>
    <row r="16" spans="1:18" x14ac:dyDescent="0.3">
      <c r="A16" s="31" t="s">
        <v>80</v>
      </c>
      <c r="B16" s="24" t="s">
        <v>0</v>
      </c>
      <c r="C16" s="32">
        <v>11</v>
      </c>
      <c r="E16" s="31" t="s">
        <v>26</v>
      </c>
      <c r="F16" s="24" t="s">
        <v>8</v>
      </c>
      <c r="G16" s="32">
        <v>5</v>
      </c>
      <c r="I16" s="31"/>
      <c r="K16" s="28" t="s">
        <v>15</v>
      </c>
      <c r="L16" s="28" t="s">
        <v>16</v>
      </c>
      <c r="M16" s="65">
        <f>SUM(M13:M15)</f>
        <v>1069.9803055232464</v>
      </c>
    </row>
    <row r="17" spans="1:16" x14ac:dyDescent="0.3">
      <c r="A17" s="31" t="s">
        <v>5</v>
      </c>
      <c r="B17" s="24" t="s">
        <v>0</v>
      </c>
      <c r="C17" s="32">
        <v>1</v>
      </c>
      <c r="E17" s="31" t="s">
        <v>7</v>
      </c>
      <c r="F17" s="24" t="s">
        <v>37</v>
      </c>
      <c r="G17" s="39">
        <f>G11/2000*G14</f>
        <v>0.01</v>
      </c>
      <c r="I17" s="31"/>
      <c r="J17" s="24"/>
    </row>
    <row r="18" spans="1:16" x14ac:dyDescent="0.3">
      <c r="A18" s="31" t="s">
        <v>43</v>
      </c>
      <c r="B18" s="24" t="s">
        <v>44</v>
      </c>
      <c r="C18" s="32">
        <v>100</v>
      </c>
      <c r="E18" s="31" t="s">
        <v>36</v>
      </c>
      <c r="F18" s="24" t="s">
        <v>37</v>
      </c>
      <c r="G18" s="39">
        <f>G12/2000*G15</f>
        <v>2.5000000000000001E-4</v>
      </c>
      <c r="I18" s="31"/>
      <c r="J18" s="24"/>
      <c r="K18" s="30"/>
      <c r="L18" s="30"/>
      <c r="M18" s="30"/>
    </row>
    <row r="19" spans="1:16" x14ac:dyDescent="0.3">
      <c r="C19" s="32"/>
      <c r="E19" s="31" t="s">
        <v>26</v>
      </c>
      <c r="F19" s="24" t="s">
        <v>37</v>
      </c>
      <c r="G19" s="39">
        <f>G13/2000*G16</f>
        <v>0.25</v>
      </c>
      <c r="I19" s="31"/>
      <c r="J19" s="24"/>
      <c r="K19" s="30"/>
      <c r="L19" s="30"/>
      <c r="M19" s="30"/>
    </row>
    <row r="20" spans="1:16" x14ac:dyDescent="0.3">
      <c r="C20" s="32"/>
      <c r="E20" s="31" t="s">
        <v>48</v>
      </c>
      <c r="F20" s="24" t="s">
        <v>37</v>
      </c>
      <c r="G20" s="38">
        <f>SUM(G17:G19)</f>
        <v>0.26024999999999998</v>
      </c>
      <c r="I20" s="31"/>
      <c r="J20" s="24"/>
      <c r="K20" s="69" t="s">
        <v>53</v>
      </c>
      <c r="L20" s="69"/>
      <c r="M20" s="59"/>
      <c r="N20" s="59"/>
      <c r="O20" s="59"/>
    </row>
    <row r="21" spans="1:16" x14ac:dyDescent="0.3">
      <c r="C21" s="19"/>
      <c r="E21" s="30"/>
      <c r="F21" s="30"/>
      <c r="G21" s="30"/>
      <c r="I21" s="31"/>
      <c r="J21" s="24"/>
      <c r="K21" s="28" t="s">
        <v>14</v>
      </c>
      <c r="L21" s="25" t="s">
        <v>42</v>
      </c>
      <c r="M21" s="29" t="s">
        <v>30</v>
      </c>
      <c r="N21" s="26" t="s">
        <v>31</v>
      </c>
      <c r="O21" s="26" t="s">
        <v>32</v>
      </c>
    </row>
    <row r="22" spans="1:16" x14ac:dyDescent="0.3">
      <c r="A22" s="24"/>
      <c r="B22" s="30"/>
      <c r="C22" s="53"/>
      <c r="I22" s="31"/>
      <c r="J22" s="24"/>
      <c r="K22" s="31" t="s">
        <v>97</v>
      </c>
      <c r="L22" s="24" t="s">
        <v>13</v>
      </c>
      <c r="M22" s="44">
        <f>G38*$G$6</f>
        <v>63.224489795918366</v>
      </c>
      <c r="N22" s="44">
        <f>H38*$G$6</f>
        <v>63.224489795918366</v>
      </c>
      <c r="O22" s="44">
        <f>I38*$G$6</f>
        <v>63.224489795918366</v>
      </c>
    </row>
    <row r="23" spans="1:16" x14ac:dyDescent="0.3">
      <c r="B23" s="30"/>
      <c r="C23" s="32"/>
      <c r="E23" s="52" t="s">
        <v>90</v>
      </c>
      <c r="F23" s="52"/>
      <c r="G23" s="52"/>
      <c r="I23" s="31"/>
      <c r="J23" s="24"/>
      <c r="K23" s="31" t="s">
        <v>98</v>
      </c>
      <c r="L23" s="24" t="s">
        <v>13</v>
      </c>
      <c r="M23" s="44">
        <f>G38*$G$20</f>
        <v>5.2050000000000001</v>
      </c>
      <c r="N23" s="44">
        <f>H38*$G$20</f>
        <v>5.2050000000000001</v>
      </c>
      <c r="O23" s="44">
        <f>I38*$G$20</f>
        <v>5.2050000000000001</v>
      </c>
    </row>
    <row r="24" spans="1:16" x14ac:dyDescent="0.3">
      <c r="B24" s="30"/>
      <c r="C24" s="32"/>
      <c r="E24" s="28" t="s">
        <v>10</v>
      </c>
      <c r="F24" s="25" t="s">
        <v>42</v>
      </c>
      <c r="G24" s="26" t="s">
        <v>11</v>
      </c>
      <c r="I24" s="31"/>
      <c r="J24" s="24"/>
      <c r="K24" s="31" t="s">
        <v>99</v>
      </c>
      <c r="L24" s="24" t="s">
        <v>13</v>
      </c>
      <c r="M24" s="44">
        <f>G39*$G$40</f>
        <v>25</v>
      </c>
      <c r="N24" s="44">
        <f>H39*$G$40</f>
        <v>25</v>
      </c>
      <c r="O24" s="44">
        <f>I39*$G$40</f>
        <v>25</v>
      </c>
    </row>
    <row r="25" spans="1:16" x14ac:dyDescent="0.3">
      <c r="E25" s="31" t="s">
        <v>67</v>
      </c>
      <c r="F25" s="31" t="s">
        <v>37</v>
      </c>
      <c r="G25" s="32">
        <v>0.03</v>
      </c>
      <c r="J25" s="24"/>
      <c r="K25" s="30" t="s">
        <v>100</v>
      </c>
      <c r="L25" s="24" t="s">
        <v>13</v>
      </c>
      <c r="M25" s="44">
        <f>G38*$G$27+G41</f>
        <v>0.6</v>
      </c>
      <c r="N25" s="44">
        <f>H38*$G$27+H41</f>
        <v>0.6</v>
      </c>
      <c r="O25" s="44">
        <f>I38*$G$27+I41</f>
        <v>0.6</v>
      </c>
    </row>
    <row r="26" spans="1:16" x14ac:dyDescent="0.3">
      <c r="E26" s="31" t="s">
        <v>81</v>
      </c>
      <c r="F26" s="31" t="s">
        <v>37</v>
      </c>
      <c r="G26" s="32">
        <v>0</v>
      </c>
      <c r="K26" s="28" t="s">
        <v>54</v>
      </c>
      <c r="L26" s="25" t="s">
        <v>13</v>
      </c>
      <c r="M26" s="65">
        <f>SUM(M22:M25)</f>
        <v>94.029489795918366</v>
      </c>
      <c r="N26" s="65">
        <f>SUM(N22:N25)</f>
        <v>94.029489795918366</v>
      </c>
      <c r="O26" s="65">
        <f>SUM(O22:O25)</f>
        <v>94.029489795918366</v>
      </c>
    </row>
    <row r="27" spans="1:16" x14ac:dyDescent="0.3">
      <c r="E27" s="31" t="s">
        <v>82</v>
      </c>
      <c r="F27" s="31" t="s">
        <v>37</v>
      </c>
      <c r="G27" s="63">
        <f>SUM(G25:G26)</f>
        <v>0.03</v>
      </c>
      <c r="L27" s="24"/>
      <c r="M27" s="45"/>
      <c r="N27" s="45"/>
      <c r="O27" s="45"/>
    </row>
    <row r="28" spans="1:16" x14ac:dyDescent="0.3">
      <c r="E28" s="31" t="s">
        <v>68</v>
      </c>
      <c r="F28" s="31" t="s">
        <v>9</v>
      </c>
      <c r="G28" s="32">
        <v>0</v>
      </c>
    </row>
    <row r="29" spans="1:16" x14ac:dyDescent="0.3">
      <c r="E29" s="31" t="s">
        <v>83</v>
      </c>
      <c r="F29" s="31" t="s">
        <v>9</v>
      </c>
      <c r="G29" s="32">
        <v>0</v>
      </c>
      <c r="I29" s="31"/>
    </row>
    <row r="30" spans="1:16" x14ac:dyDescent="0.3">
      <c r="E30" s="31" t="s">
        <v>84</v>
      </c>
      <c r="F30" s="31" t="s">
        <v>9</v>
      </c>
      <c r="G30" s="63">
        <f>SUM(G28:G29)</f>
        <v>0</v>
      </c>
      <c r="I30" s="31"/>
      <c r="K30" s="28" t="s">
        <v>62</v>
      </c>
      <c r="L30" s="21" t="s">
        <v>57</v>
      </c>
      <c r="M30" s="21" t="s">
        <v>61</v>
      </c>
      <c r="N30" s="21" t="s">
        <v>63</v>
      </c>
      <c r="O30" s="21" t="s">
        <v>64</v>
      </c>
      <c r="P30" s="21" t="s">
        <v>65</v>
      </c>
    </row>
    <row r="31" spans="1:16" x14ac:dyDescent="0.3">
      <c r="E31" s="31" t="s">
        <v>85</v>
      </c>
      <c r="F31" s="31" t="s">
        <v>16</v>
      </c>
      <c r="G31" s="32">
        <v>0</v>
      </c>
      <c r="K31" s="28" t="s">
        <v>20</v>
      </c>
      <c r="L31" s="21" t="s">
        <v>44</v>
      </c>
      <c r="M31" s="22" t="s">
        <v>51</v>
      </c>
      <c r="N31" s="22" t="s">
        <v>16</v>
      </c>
      <c r="O31" s="22" t="s">
        <v>16</v>
      </c>
      <c r="P31" s="22" t="s">
        <v>16</v>
      </c>
    </row>
    <row r="32" spans="1:16" x14ac:dyDescent="0.3">
      <c r="E32" s="31" t="s">
        <v>86</v>
      </c>
      <c r="F32" s="31" t="s">
        <v>16</v>
      </c>
      <c r="G32" s="32">
        <v>0</v>
      </c>
      <c r="K32" s="23" t="s">
        <v>17</v>
      </c>
      <c r="L32" s="51">
        <f>L4</f>
        <v>0</v>
      </c>
      <c r="M32" s="51">
        <f>(L32^2*$C$13+L32*$C$14+$C$15)</f>
        <v>310.00672573028731</v>
      </c>
      <c r="N32" s="42">
        <f>(M32*($G$6+$G$20+$G$27)+L32*$G$30)+$G$33</f>
        <v>1069.9803055232464</v>
      </c>
      <c r="O32" s="41">
        <f>M16</f>
        <v>1069.9803055232464</v>
      </c>
      <c r="P32" s="41">
        <f>N32-O32</f>
        <v>0</v>
      </c>
    </row>
    <row r="33" spans="5:16" x14ac:dyDescent="0.3">
      <c r="E33" s="31" t="s">
        <v>87</v>
      </c>
      <c r="F33" s="31" t="s">
        <v>16</v>
      </c>
      <c r="G33" s="63">
        <f>SUM(G31:G32)</f>
        <v>0</v>
      </c>
      <c r="K33" s="23" t="s">
        <v>21</v>
      </c>
      <c r="L33" s="51">
        <f>L5</f>
        <v>70</v>
      </c>
      <c r="M33" s="51">
        <f>(L33^2*$C$13+L33*$C$14+$C$15)</f>
        <v>836.20130133324801</v>
      </c>
      <c r="N33" s="42">
        <f t="shared" ref="N33:N36" si="3">(M33*($G$6+$G$20+$G$27)+L33*$G$30)+$G$33</f>
        <v>2886.1274598858549</v>
      </c>
      <c r="O33" s="41">
        <f>O32+(R5)*(L5-L4)</f>
        <v>2886.1274598858545</v>
      </c>
      <c r="P33" s="41">
        <f>N33-O33</f>
        <v>0</v>
      </c>
    </row>
    <row r="34" spans="5:16" x14ac:dyDescent="0.3">
      <c r="K34" s="23" t="s">
        <v>22</v>
      </c>
      <c r="L34" s="51">
        <f>L6</f>
        <v>80</v>
      </c>
      <c r="M34" s="51">
        <f>(L34^2*$C$13+L34*$C$14+$C$15)</f>
        <v>921.16095212451592</v>
      </c>
      <c r="N34" s="42">
        <f t="shared" si="3"/>
        <v>3179.3635272538859</v>
      </c>
      <c r="O34" s="41">
        <f>O33+(R6)*(L6-L5)</f>
        <v>3179.3635272538854</v>
      </c>
      <c r="P34" s="41">
        <f>N34-O34</f>
        <v>0</v>
      </c>
    </row>
    <row r="35" spans="5:16" x14ac:dyDescent="0.3">
      <c r="K35" s="23" t="s">
        <v>23</v>
      </c>
      <c r="L35" s="51">
        <f>L7</f>
        <v>90</v>
      </c>
      <c r="M35" s="46">
        <f>M34+(L35-L34)*$C$16</f>
        <v>1031.1609521245159</v>
      </c>
      <c r="N35" s="42">
        <f t="shared" si="3"/>
        <v>3559.025721131437</v>
      </c>
      <c r="O35" s="41">
        <f>O34+(R7)*(L7-L6)</f>
        <v>3559.0257211314365</v>
      </c>
      <c r="P35" s="41">
        <f>N35-O35</f>
        <v>0</v>
      </c>
    </row>
    <row r="36" spans="5:16" x14ac:dyDescent="0.3">
      <c r="E36" s="52" t="s">
        <v>52</v>
      </c>
      <c r="F36" s="59"/>
      <c r="G36" s="59"/>
      <c r="H36" s="59"/>
      <c r="I36" s="59"/>
      <c r="K36" s="23" t="s">
        <v>24</v>
      </c>
      <c r="L36" s="51">
        <f>L8</f>
        <v>100</v>
      </c>
      <c r="M36" s="46">
        <f>M35+(L36-L35)*$C$16</f>
        <v>1141.1609521245159</v>
      </c>
      <c r="N36" s="42">
        <f t="shared" si="3"/>
        <v>3938.6879150089876</v>
      </c>
      <c r="O36" s="41">
        <f>O35+(R8)*(L8-L7)</f>
        <v>3938.6879150089876</v>
      </c>
      <c r="P36" s="41">
        <f>N36-O36</f>
        <v>0</v>
      </c>
    </row>
    <row r="37" spans="5:16" x14ac:dyDescent="0.3">
      <c r="E37" s="28" t="s">
        <v>14</v>
      </c>
      <c r="F37" s="25" t="s">
        <v>42</v>
      </c>
      <c r="G37" s="29" t="s">
        <v>30</v>
      </c>
      <c r="H37" s="26" t="s">
        <v>31</v>
      </c>
      <c r="I37" s="26" t="s">
        <v>32</v>
      </c>
    </row>
    <row r="38" spans="5:16" x14ac:dyDescent="0.3">
      <c r="E38" s="31" t="s">
        <v>46</v>
      </c>
      <c r="F38" s="24" t="s">
        <v>38</v>
      </c>
      <c r="G38" s="37">
        <v>20</v>
      </c>
      <c r="H38" s="37">
        <v>20</v>
      </c>
      <c r="I38" s="37">
        <v>20</v>
      </c>
    </row>
    <row r="39" spans="5:16" x14ac:dyDescent="0.3">
      <c r="E39" s="31" t="s">
        <v>12</v>
      </c>
      <c r="F39" s="24" t="s">
        <v>33</v>
      </c>
      <c r="G39" s="37">
        <v>1</v>
      </c>
      <c r="H39" s="37">
        <v>1</v>
      </c>
      <c r="I39" s="37">
        <v>1</v>
      </c>
    </row>
    <row r="40" spans="5:16" x14ac:dyDescent="0.3">
      <c r="E40" s="31" t="s">
        <v>47</v>
      </c>
      <c r="F40" s="31" t="s">
        <v>9</v>
      </c>
      <c r="G40" s="32">
        <v>25</v>
      </c>
    </row>
    <row r="41" spans="5:16" x14ac:dyDescent="0.3">
      <c r="E41" s="31" t="s">
        <v>88</v>
      </c>
      <c r="F41" s="31" t="s">
        <v>13</v>
      </c>
      <c r="G41" s="32">
        <v>0</v>
      </c>
      <c r="H41" s="32">
        <v>0</v>
      </c>
      <c r="I41" s="32">
        <v>0</v>
      </c>
    </row>
    <row r="48" spans="5:16" x14ac:dyDescent="0.3">
      <c r="E48" s="30"/>
      <c r="F48" s="30"/>
      <c r="G48" s="30"/>
    </row>
    <row r="49" spans="5:7" x14ac:dyDescent="0.3">
      <c r="E49" s="30"/>
      <c r="F49" s="30"/>
      <c r="G49" s="30"/>
    </row>
    <row r="50" spans="5:7" x14ac:dyDescent="0.3">
      <c r="E50" s="30"/>
      <c r="F50" s="30"/>
      <c r="G50" s="30"/>
    </row>
    <row r="51" spans="5:7" x14ac:dyDescent="0.3">
      <c r="E51" s="30"/>
      <c r="F51" s="30"/>
      <c r="G51" s="30"/>
    </row>
    <row r="52" spans="5:7" x14ac:dyDescent="0.3">
      <c r="E52" s="30"/>
      <c r="F52" s="30"/>
      <c r="G52" s="30"/>
    </row>
  </sheetData>
  <mergeCells count="4">
    <mergeCell ref="A10:C10"/>
    <mergeCell ref="K1:L1"/>
    <mergeCell ref="K11:L11"/>
    <mergeCell ref="K20:L2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"/>
  <sheetViews>
    <sheetView showGridLines="0" workbookViewId="0">
      <selection activeCell="E38" sqref="E38"/>
    </sheetView>
  </sheetViews>
  <sheetFormatPr defaultColWidth="9.109375" defaultRowHeight="13.8" x14ac:dyDescent="0.25"/>
  <cols>
    <col min="1" max="1" width="34.5546875" style="31" bestFit="1" customWidth="1"/>
    <col min="2" max="2" width="19.33203125" style="31" customWidth="1"/>
    <col min="3" max="4" width="9.109375" style="31"/>
    <col min="5" max="6" width="22.109375" style="24" customWidth="1"/>
    <col min="7" max="7" width="9.109375" style="31"/>
    <col min="8" max="9" width="22.109375" style="24" customWidth="1"/>
    <col min="10" max="10" width="9.109375" style="31"/>
    <col min="11" max="12" width="22.109375" style="24" customWidth="1"/>
    <col min="13" max="16384" width="9.109375" style="31"/>
  </cols>
  <sheetData>
    <row r="1" spans="1:12" x14ac:dyDescent="0.3">
      <c r="A1" s="28" t="s">
        <v>73</v>
      </c>
      <c r="B1" s="28" t="s">
        <v>42</v>
      </c>
      <c r="C1" s="26" t="s">
        <v>11</v>
      </c>
      <c r="H1" s="25" t="s">
        <v>75</v>
      </c>
      <c r="K1" s="25" t="s">
        <v>76</v>
      </c>
    </row>
    <row r="2" spans="1:12" x14ac:dyDescent="0.3">
      <c r="A2" s="31" t="s">
        <v>72</v>
      </c>
      <c r="B2" s="31" t="s">
        <v>0</v>
      </c>
      <c r="C2" s="56">
        <v>0.01</v>
      </c>
      <c r="E2" s="25" t="s">
        <v>57</v>
      </c>
      <c r="F2" s="25" t="s">
        <v>61</v>
      </c>
      <c r="G2" s="28"/>
      <c r="H2" s="25" t="s">
        <v>57</v>
      </c>
      <c r="I2" s="25" t="s">
        <v>74</v>
      </c>
      <c r="J2" s="28"/>
      <c r="K2" s="25" t="s">
        <v>57</v>
      </c>
      <c r="L2" s="25" t="s">
        <v>74</v>
      </c>
    </row>
    <row r="3" spans="1:12" x14ac:dyDescent="0.3">
      <c r="A3" s="31" t="s">
        <v>71</v>
      </c>
      <c r="B3" s="31" t="s">
        <v>0</v>
      </c>
      <c r="C3" s="56">
        <v>4</v>
      </c>
      <c r="E3" s="25" t="s">
        <v>44</v>
      </c>
      <c r="F3" s="25" t="s">
        <v>51</v>
      </c>
      <c r="G3" s="28"/>
      <c r="H3" s="25" t="s">
        <v>44</v>
      </c>
      <c r="I3" s="25" t="s">
        <v>55</v>
      </c>
      <c r="J3" s="28"/>
      <c r="K3" s="25" t="s">
        <v>44</v>
      </c>
      <c r="L3" s="25" t="s">
        <v>55</v>
      </c>
    </row>
    <row r="4" spans="1:12" x14ac:dyDescent="0.3">
      <c r="A4" s="31" t="s">
        <v>70</v>
      </c>
      <c r="B4" s="31" t="s">
        <v>0</v>
      </c>
      <c r="C4" s="56">
        <v>300</v>
      </c>
      <c r="E4" s="54">
        <v>0</v>
      </c>
      <c r="F4" s="54">
        <f t="shared" ref="F4:F12" si="0">E4^2*$C$2+E4*$C$3+$C$4</f>
        <v>300</v>
      </c>
      <c r="H4" s="54">
        <v>0</v>
      </c>
      <c r="I4" s="55">
        <f t="shared" ref="I4:I12" si="1">2*H4*$C$2+$C$3</f>
        <v>4</v>
      </c>
      <c r="K4" s="54">
        <v>30</v>
      </c>
      <c r="L4" s="55">
        <f>(F5-F4)/(E5-E4)</f>
        <v>4.3</v>
      </c>
    </row>
    <row r="5" spans="1:12" x14ac:dyDescent="0.3">
      <c r="E5" s="54">
        <f>E4+30</f>
        <v>30</v>
      </c>
      <c r="F5" s="54">
        <f t="shared" si="0"/>
        <v>429</v>
      </c>
      <c r="H5" s="54">
        <f>H4+30</f>
        <v>30</v>
      </c>
      <c r="I5" s="55">
        <f t="shared" si="1"/>
        <v>4.5999999999999996</v>
      </c>
      <c r="K5" s="54">
        <f>K4+30</f>
        <v>60</v>
      </c>
      <c r="L5" s="55">
        <f t="shared" ref="L5:L11" si="2">(F6-F5)/(E6-E5)</f>
        <v>4.9000000000000004</v>
      </c>
    </row>
    <row r="6" spans="1:12" x14ac:dyDescent="0.3">
      <c r="A6" s="31" t="s">
        <v>69</v>
      </c>
      <c r="B6" s="31" t="s">
        <v>55</v>
      </c>
      <c r="C6" s="56">
        <v>11</v>
      </c>
      <c r="E6" s="54">
        <f t="shared" ref="E6:E12" si="3">E5+30</f>
        <v>60</v>
      </c>
      <c r="F6" s="54">
        <f t="shared" si="0"/>
        <v>576</v>
      </c>
      <c r="H6" s="54">
        <f t="shared" ref="H6:H12" si="4">H5+30</f>
        <v>60</v>
      </c>
      <c r="I6" s="55">
        <f t="shared" si="1"/>
        <v>5.2</v>
      </c>
      <c r="K6" s="54">
        <f t="shared" ref="K6:K11" si="5">K5+30</f>
        <v>90</v>
      </c>
      <c r="L6" s="55">
        <f t="shared" si="2"/>
        <v>5.5</v>
      </c>
    </row>
    <row r="7" spans="1:12" x14ac:dyDescent="0.3">
      <c r="E7" s="54">
        <f t="shared" si="3"/>
        <v>90</v>
      </c>
      <c r="F7" s="54">
        <f t="shared" si="0"/>
        <v>741</v>
      </c>
      <c r="H7" s="54">
        <f t="shared" si="4"/>
        <v>90</v>
      </c>
      <c r="I7" s="55">
        <f t="shared" si="1"/>
        <v>5.8</v>
      </c>
      <c r="K7" s="54">
        <f t="shared" si="5"/>
        <v>120</v>
      </c>
      <c r="L7" s="55">
        <f t="shared" si="2"/>
        <v>6.1</v>
      </c>
    </row>
    <row r="8" spans="1:12" x14ac:dyDescent="0.3">
      <c r="E8" s="54">
        <f t="shared" si="3"/>
        <v>120</v>
      </c>
      <c r="F8" s="54">
        <f t="shared" si="0"/>
        <v>924</v>
      </c>
      <c r="H8" s="54">
        <f t="shared" si="4"/>
        <v>120</v>
      </c>
      <c r="I8" s="55">
        <f t="shared" si="1"/>
        <v>6.4</v>
      </c>
      <c r="K8" s="54">
        <f t="shared" si="5"/>
        <v>150</v>
      </c>
      <c r="L8" s="55">
        <f t="shared" si="2"/>
        <v>6.7</v>
      </c>
    </row>
    <row r="9" spans="1:12" x14ac:dyDescent="0.3">
      <c r="E9" s="54">
        <f t="shared" si="3"/>
        <v>150</v>
      </c>
      <c r="F9" s="54">
        <f t="shared" si="0"/>
        <v>1125</v>
      </c>
      <c r="H9" s="54">
        <f t="shared" si="4"/>
        <v>150</v>
      </c>
      <c r="I9" s="55">
        <f t="shared" si="1"/>
        <v>7</v>
      </c>
      <c r="K9" s="54">
        <f t="shared" si="5"/>
        <v>180</v>
      </c>
      <c r="L9" s="55">
        <f t="shared" si="2"/>
        <v>7.3</v>
      </c>
    </row>
    <row r="10" spans="1:12" x14ac:dyDescent="0.3">
      <c r="E10" s="54">
        <f t="shared" si="3"/>
        <v>180</v>
      </c>
      <c r="F10" s="54">
        <f t="shared" si="0"/>
        <v>1344</v>
      </c>
      <c r="H10" s="54">
        <f t="shared" si="4"/>
        <v>180</v>
      </c>
      <c r="I10" s="55">
        <f t="shared" si="1"/>
        <v>7.6</v>
      </c>
      <c r="K10" s="54">
        <f t="shared" si="5"/>
        <v>210</v>
      </c>
      <c r="L10" s="55">
        <f t="shared" si="2"/>
        <v>7.9</v>
      </c>
    </row>
    <row r="11" spans="1:12" x14ac:dyDescent="0.3">
      <c r="E11" s="54">
        <f t="shared" si="3"/>
        <v>210</v>
      </c>
      <c r="F11" s="54">
        <f t="shared" si="0"/>
        <v>1581</v>
      </c>
      <c r="H11" s="54">
        <f t="shared" si="4"/>
        <v>210</v>
      </c>
      <c r="I11" s="55">
        <f t="shared" si="1"/>
        <v>8.1999999999999993</v>
      </c>
      <c r="K11" s="54">
        <f t="shared" si="5"/>
        <v>240</v>
      </c>
      <c r="L11" s="55">
        <f t="shared" si="2"/>
        <v>8.5</v>
      </c>
    </row>
    <row r="12" spans="1:12" x14ac:dyDescent="0.3">
      <c r="E12" s="54">
        <f t="shared" si="3"/>
        <v>240</v>
      </c>
      <c r="F12" s="54">
        <f t="shared" si="0"/>
        <v>1836</v>
      </c>
      <c r="H12" s="54">
        <f t="shared" si="4"/>
        <v>240</v>
      </c>
      <c r="I12" s="55">
        <f t="shared" si="1"/>
        <v>8.8000000000000007</v>
      </c>
      <c r="K12" s="54">
        <f>K11+15</f>
        <v>255</v>
      </c>
      <c r="L12" s="55">
        <f>$C$6</f>
        <v>11</v>
      </c>
    </row>
    <row r="13" spans="1:12" x14ac:dyDescent="0.3">
      <c r="E13" s="54">
        <f>E12+0.1</f>
        <v>240.1</v>
      </c>
      <c r="F13" s="54">
        <f>$F$12+(E13-$E$12)*$C$6</f>
        <v>1837.1</v>
      </c>
      <c r="H13" s="54">
        <f>E13</f>
        <v>240.1</v>
      </c>
      <c r="I13" s="55">
        <f>$C$6</f>
        <v>11</v>
      </c>
      <c r="K13" s="54">
        <f>K12+15</f>
        <v>270</v>
      </c>
      <c r="L13" s="55">
        <f>$C$6</f>
        <v>11</v>
      </c>
    </row>
    <row r="14" spans="1:12" x14ac:dyDescent="0.3">
      <c r="E14" s="54">
        <f>+E12+15</f>
        <v>255</v>
      </c>
      <c r="F14" s="54">
        <f>$F$12+(E14-$E$12)*$C$6</f>
        <v>2001</v>
      </c>
      <c r="H14" s="54">
        <f>E14</f>
        <v>255</v>
      </c>
      <c r="I14" s="55">
        <f>$C$6</f>
        <v>11</v>
      </c>
      <c r="K14" s="54"/>
      <c r="L14" s="54"/>
    </row>
    <row r="15" spans="1:12" x14ac:dyDescent="0.3">
      <c r="E15" s="54">
        <f>E14+15</f>
        <v>270</v>
      </c>
      <c r="F15" s="54">
        <f>$F$12+(E15-$E$12)*$C$6</f>
        <v>2166</v>
      </c>
      <c r="H15" s="54">
        <f>E15</f>
        <v>270</v>
      </c>
      <c r="I15" s="55">
        <f>$C$6</f>
        <v>11</v>
      </c>
      <c r="K15" s="54"/>
      <c r="L15" s="54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1"/>
  <sheetViews>
    <sheetView showGridLines="0" workbookViewId="0"/>
  </sheetViews>
  <sheetFormatPr defaultColWidth="9.109375" defaultRowHeight="13.8" x14ac:dyDescent="0.25"/>
  <cols>
    <col min="1" max="3" width="15.5546875" style="31" customWidth="1"/>
    <col min="4" max="16384" width="9.109375" style="31"/>
  </cols>
  <sheetData>
    <row r="1" spans="1:6" ht="16.5" x14ac:dyDescent="0.3">
      <c r="A1" s="31" t="s">
        <v>78</v>
      </c>
      <c r="B1" s="31" t="s">
        <v>44</v>
      </c>
      <c r="C1" s="31" t="s">
        <v>51</v>
      </c>
    </row>
    <row r="2" spans="1:6" ht="16.5" x14ac:dyDescent="0.3">
      <c r="A2" s="57">
        <v>1</v>
      </c>
      <c r="B2" s="55">
        <v>70</v>
      </c>
      <c r="C2" s="55">
        <v>840</v>
      </c>
      <c r="E2" s="31" t="s">
        <v>77</v>
      </c>
    </row>
    <row r="3" spans="1:6" ht="16.5" x14ac:dyDescent="0.3">
      <c r="A3" s="57">
        <f t="shared" ref="A3:A66" si="0">A2+1</f>
        <v>2</v>
      </c>
      <c r="B3" s="55">
        <f t="shared" ref="B3:B66" si="1">B2+0.1</f>
        <v>70.099999999999994</v>
      </c>
      <c r="C3" s="55">
        <v>814</v>
      </c>
      <c r="E3" s="31" t="s">
        <v>72</v>
      </c>
      <c r="F3" s="31">
        <f>INDEX(LINEST($C$2:$C$311,$B$2:$B$311^{1,2}),1)</f>
        <v>1.2236246417127615E-2</v>
      </c>
    </row>
    <row r="4" spans="1:6" ht="16.5" x14ac:dyDescent="0.3">
      <c r="A4" s="57">
        <f t="shared" si="0"/>
        <v>3</v>
      </c>
      <c r="B4" s="55">
        <f t="shared" si="1"/>
        <v>70.199999999999989</v>
      </c>
      <c r="C4" s="55">
        <v>853</v>
      </c>
      <c r="E4" s="31" t="s">
        <v>71</v>
      </c>
      <c r="F4" s="31">
        <f>INDEX(LINEST($C$2:$C$311,$B$2:$B$311^{1,2}),2)</f>
        <v>6.6605281165576482</v>
      </c>
    </row>
    <row r="5" spans="1:6" ht="16.5" x14ac:dyDescent="0.3">
      <c r="A5" s="57">
        <f t="shared" si="0"/>
        <v>4</v>
      </c>
      <c r="B5" s="55">
        <f t="shared" si="1"/>
        <v>70.299999999999983</v>
      </c>
      <c r="C5" s="55">
        <v>844</v>
      </c>
      <c r="E5" s="31" t="s">
        <v>70</v>
      </c>
      <c r="F5" s="31">
        <f>INDEX(LINEST($C$2:$C$311,$B$2:$B$311^{1,2}),3)</f>
        <v>310.00672573028731</v>
      </c>
    </row>
    <row r="6" spans="1:6" ht="16.5" x14ac:dyDescent="0.3">
      <c r="A6" s="57">
        <f t="shared" si="0"/>
        <v>5</v>
      </c>
      <c r="B6" s="55">
        <f t="shared" si="1"/>
        <v>70.399999999999977</v>
      </c>
      <c r="C6" s="55">
        <v>824</v>
      </c>
    </row>
    <row r="7" spans="1:6" ht="16.5" x14ac:dyDescent="0.3">
      <c r="A7" s="57">
        <f t="shared" si="0"/>
        <v>6</v>
      </c>
      <c r="B7" s="55">
        <f t="shared" si="1"/>
        <v>70.499999999999972</v>
      </c>
      <c r="C7" s="55">
        <v>858</v>
      </c>
    </row>
    <row r="8" spans="1:6" ht="16.5" x14ac:dyDescent="0.3">
      <c r="A8" s="57">
        <f t="shared" si="0"/>
        <v>7</v>
      </c>
      <c r="B8" s="55">
        <f t="shared" si="1"/>
        <v>70.599999999999966</v>
      </c>
      <c r="C8" s="55">
        <v>854</v>
      </c>
    </row>
    <row r="9" spans="1:6" ht="16.5" x14ac:dyDescent="0.3">
      <c r="A9" s="57">
        <f t="shared" si="0"/>
        <v>8</v>
      </c>
      <c r="B9" s="55">
        <f t="shared" si="1"/>
        <v>70.69999999999996</v>
      </c>
      <c r="C9" s="55">
        <v>848</v>
      </c>
    </row>
    <row r="10" spans="1:6" ht="16.5" x14ac:dyDescent="0.3">
      <c r="A10" s="57">
        <f t="shared" si="0"/>
        <v>9</v>
      </c>
      <c r="B10" s="55">
        <f t="shared" si="1"/>
        <v>70.799999999999955</v>
      </c>
      <c r="C10" s="55">
        <v>860</v>
      </c>
    </row>
    <row r="11" spans="1:6" ht="16.5" x14ac:dyDescent="0.3">
      <c r="A11" s="57">
        <f t="shared" si="0"/>
        <v>10</v>
      </c>
      <c r="B11" s="55">
        <f t="shared" si="1"/>
        <v>70.899999999999949</v>
      </c>
      <c r="C11" s="55">
        <v>836</v>
      </c>
    </row>
    <row r="12" spans="1:6" ht="16.5" x14ac:dyDescent="0.3">
      <c r="A12" s="57">
        <f t="shared" si="0"/>
        <v>11</v>
      </c>
      <c r="B12" s="55">
        <f t="shared" si="1"/>
        <v>70.999999999999943</v>
      </c>
      <c r="C12" s="55">
        <v>854</v>
      </c>
    </row>
    <row r="13" spans="1:6" ht="16.5" x14ac:dyDescent="0.3">
      <c r="A13" s="57">
        <f t="shared" si="0"/>
        <v>12</v>
      </c>
      <c r="B13" s="55">
        <f t="shared" si="1"/>
        <v>71.099999999999937</v>
      </c>
      <c r="C13" s="55">
        <v>846</v>
      </c>
    </row>
    <row r="14" spans="1:6" ht="16.5" x14ac:dyDescent="0.3">
      <c r="A14" s="57">
        <f t="shared" si="0"/>
        <v>13</v>
      </c>
      <c r="B14" s="55">
        <f t="shared" si="1"/>
        <v>71.199999999999932</v>
      </c>
      <c r="C14" s="55">
        <v>857</v>
      </c>
    </row>
    <row r="15" spans="1:6" ht="16.5" x14ac:dyDescent="0.3">
      <c r="A15" s="57">
        <f t="shared" si="0"/>
        <v>14</v>
      </c>
      <c r="B15" s="55">
        <f t="shared" si="1"/>
        <v>71.299999999999926</v>
      </c>
      <c r="C15" s="55">
        <v>844</v>
      </c>
    </row>
    <row r="16" spans="1:6" ht="16.5" x14ac:dyDescent="0.3">
      <c r="A16" s="57">
        <f t="shared" si="0"/>
        <v>15</v>
      </c>
      <c r="B16" s="55">
        <f t="shared" si="1"/>
        <v>71.39999999999992</v>
      </c>
      <c r="C16" s="55">
        <v>857</v>
      </c>
    </row>
    <row r="17" spans="1:3" ht="16.5" x14ac:dyDescent="0.3">
      <c r="A17" s="57">
        <f t="shared" si="0"/>
        <v>16</v>
      </c>
      <c r="B17" s="55">
        <f t="shared" si="1"/>
        <v>71.499999999999915</v>
      </c>
      <c r="C17" s="55">
        <v>830</v>
      </c>
    </row>
    <row r="18" spans="1:3" ht="16.5" x14ac:dyDescent="0.3">
      <c r="A18" s="57">
        <f t="shared" si="0"/>
        <v>17</v>
      </c>
      <c r="B18" s="55">
        <f t="shared" si="1"/>
        <v>71.599999999999909</v>
      </c>
      <c r="C18" s="55">
        <v>863</v>
      </c>
    </row>
    <row r="19" spans="1:3" ht="16.5" x14ac:dyDescent="0.3">
      <c r="A19" s="57">
        <f t="shared" si="0"/>
        <v>18</v>
      </c>
      <c r="B19" s="55">
        <f t="shared" si="1"/>
        <v>71.699999999999903</v>
      </c>
      <c r="C19" s="55">
        <v>839</v>
      </c>
    </row>
    <row r="20" spans="1:3" ht="16.5" x14ac:dyDescent="0.3">
      <c r="A20" s="57">
        <f t="shared" si="0"/>
        <v>19</v>
      </c>
      <c r="B20" s="55">
        <f t="shared" si="1"/>
        <v>71.799999999999898</v>
      </c>
      <c r="C20" s="55">
        <v>847</v>
      </c>
    </row>
    <row r="21" spans="1:3" ht="16.5" x14ac:dyDescent="0.3">
      <c r="A21" s="57">
        <f t="shared" si="0"/>
        <v>20</v>
      </c>
      <c r="B21" s="55">
        <f t="shared" si="1"/>
        <v>71.899999999999892</v>
      </c>
      <c r="C21" s="55">
        <v>837</v>
      </c>
    </row>
    <row r="22" spans="1:3" ht="16.5" x14ac:dyDescent="0.3">
      <c r="A22" s="57">
        <f t="shared" si="0"/>
        <v>21</v>
      </c>
      <c r="B22" s="55">
        <f t="shared" si="1"/>
        <v>71.999999999999886</v>
      </c>
      <c r="C22" s="55">
        <v>858</v>
      </c>
    </row>
    <row r="23" spans="1:3" ht="16.5" x14ac:dyDescent="0.3">
      <c r="A23" s="57">
        <f t="shared" si="0"/>
        <v>22</v>
      </c>
      <c r="B23" s="55">
        <f t="shared" si="1"/>
        <v>72.099999999999881</v>
      </c>
      <c r="C23" s="55">
        <v>878</v>
      </c>
    </row>
    <row r="24" spans="1:3" ht="16.5" x14ac:dyDescent="0.3">
      <c r="A24" s="57">
        <f t="shared" si="0"/>
        <v>23</v>
      </c>
      <c r="B24" s="55">
        <f t="shared" si="1"/>
        <v>72.199999999999875</v>
      </c>
      <c r="C24" s="55">
        <v>843</v>
      </c>
    </row>
    <row r="25" spans="1:3" ht="16.5" x14ac:dyDescent="0.3">
      <c r="A25" s="57">
        <f t="shared" si="0"/>
        <v>24</v>
      </c>
      <c r="B25" s="55">
        <f t="shared" si="1"/>
        <v>72.299999999999869</v>
      </c>
      <c r="C25" s="55">
        <v>833</v>
      </c>
    </row>
    <row r="26" spans="1:3" ht="16.5" x14ac:dyDescent="0.3">
      <c r="A26" s="57">
        <f t="shared" si="0"/>
        <v>25</v>
      </c>
      <c r="B26" s="55">
        <f t="shared" si="1"/>
        <v>72.399999999999864</v>
      </c>
      <c r="C26" s="55">
        <v>868</v>
      </c>
    </row>
    <row r="27" spans="1:3" ht="16.5" x14ac:dyDescent="0.3">
      <c r="A27" s="57">
        <f t="shared" si="0"/>
        <v>26</v>
      </c>
      <c r="B27" s="55">
        <f t="shared" si="1"/>
        <v>72.499999999999858</v>
      </c>
      <c r="C27" s="55">
        <v>847</v>
      </c>
    </row>
    <row r="28" spans="1:3" ht="16.5" x14ac:dyDescent="0.3">
      <c r="A28" s="57">
        <f t="shared" si="0"/>
        <v>27</v>
      </c>
      <c r="B28" s="55">
        <f t="shared" si="1"/>
        <v>72.599999999999852</v>
      </c>
      <c r="C28" s="55">
        <v>877</v>
      </c>
    </row>
    <row r="29" spans="1:3" ht="16.5" x14ac:dyDescent="0.3">
      <c r="A29" s="57">
        <f t="shared" si="0"/>
        <v>28</v>
      </c>
      <c r="B29" s="55">
        <f t="shared" si="1"/>
        <v>72.699999999999847</v>
      </c>
      <c r="C29" s="55">
        <v>859</v>
      </c>
    </row>
    <row r="30" spans="1:3" ht="16.5" x14ac:dyDescent="0.3">
      <c r="A30" s="57">
        <f t="shared" si="0"/>
        <v>29</v>
      </c>
      <c r="B30" s="55">
        <f t="shared" si="1"/>
        <v>72.799999999999841</v>
      </c>
      <c r="C30" s="55">
        <v>863</v>
      </c>
    </row>
    <row r="31" spans="1:3" ht="16.5" x14ac:dyDescent="0.3">
      <c r="A31" s="57">
        <f t="shared" si="0"/>
        <v>30</v>
      </c>
      <c r="B31" s="55">
        <f t="shared" si="1"/>
        <v>72.899999999999835</v>
      </c>
      <c r="C31" s="55">
        <v>851</v>
      </c>
    </row>
    <row r="32" spans="1:3" ht="16.5" x14ac:dyDescent="0.3">
      <c r="A32" s="57">
        <f t="shared" si="0"/>
        <v>31</v>
      </c>
      <c r="B32" s="55">
        <f t="shared" si="1"/>
        <v>72.999999999999829</v>
      </c>
      <c r="C32" s="55">
        <v>851</v>
      </c>
    </row>
    <row r="33" spans="1:3" ht="16.5" x14ac:dyDescent="0.3">
      <c r="A33" s="57">
        <f t="shared" si="0"/>
        <v>32</v>
      </c>
      <c r="B33" s="55">
        <f t="shared" si="1"/>
        <v>73.099999999999824</v>
      </c>
      <c r="C33" s="55">
        <v>849</v>
      </c>
    </row>
    <row r="34" spans="1:3" ht="16.5" x14ac:dyDescent="0.3">
      <c r="A34" s="57">
        <f t="shared" si="0"/>
        <v>33</v>
      </c>
      <c r="B34" s="55">
        <f t="shared" si="1"/>
        <v>73.199999999999818</v>
      </c>
      <c r="C34" s="55">
        <v>843</v>
      </c>
    </row>
    <row r="35" spans="1:3" ht="16.5" x14ac:dyDescent="0.3">
      <c r="A35" s="57">
        <f t="shared" si="0"/>
        <v>34</v>
      </c>
      <c r="B35" s="55">
        <f t="shared" si="1"/>
        <v>73.299999999999812</v>
      </c>
      <c r="C35" s="55">
        <v>880</v>
      </c>
    </row>
    <row r="36" spans="1:3" ht="16.5" x14ac:dyDescent="0.3">
      <c r="A36" s="57">
        <f t="shared" si="0"/>
        <v>35</v>
      </c>
      <c r="B36" s="55">
        <f t="shared" si="1"/>
        <v>73.399999999999807</v>
      </c>
      <c r="C36" s="55">
        <v>886</v>
      </c>
    </row>
    <row r="37" spans="1:3" ht="16.5" x14ac:dyDescent="0.3">
      <c r="A37" s="57">
        <f t="shared" si="0"/>
        <v>36</v>
      </c>
      <c r="B37" s="55">
        <f t="shared" si="1"/>
        <v>73.499999999999801</v>
      </c>
      <c r="C37" s="55">
        <v>878</v>
      </c>
    </row>
    <row r="38" spans="1:3" ht="16.5" x14ac:dyDescent="0.3">
      <c r="A38" s="57">
        <f t="shared" si="0"/>
        <v>37</v>
      </c>
      <c r="B38" s="55">
        <f t="shared" si="1"/>
        <v>73.599999999999795</v>
      </c>
      <c r="C38" s="55">
        <v>872</v>
      </c>
    </row>
    <row r="39" spans="1:3" ht="16.5" x14ac:dyDescent="0.3">
      <c r="A39" s="57">
        <f t="shared" si="0"/>
        <v>38</v>
      </c>
      <c r="B39" s="55">
        <f t="shared" si="1"/>
        <v>73.69999999999979</v>
      </c>
      <c r="C39" s="55">
        <v>888</v>
      </c>
    </row>
    <row r="40" spans="1:3" ht="16.5" x14ac:dyDescent="0.3">
      <c r="A40" s="57">
        <f t="shared" si="0"/>
        <v>39</v>
      </c>
      <c r="B40" s="55">
        <f t="shared" si="1"/>
        <v>73.799999999999784</v>
      </c>
      <c r="C40" s="55">
        <v>864</v>
      </c>
    </row>
    <row r="41" spans="1:3" ht="16.5" x14ac:dyDescent="0.3">
      <c r="A41" s="57">
        <f t="shared" si="0"/>
        <v>40</v>
      </c>
      <c r="B41" s="55">
        <f t="shared" si="1"/>
        <v>73.899999999999778</v>
      </c>
      <c r="C41" s="55">
        <v>861</v>
      </c>
    </row>
    <row r="42" spans="1:3" ht="16.5" x14ac:dyDescent="0.3">
      <c r="A42" s="57">
        <f t="shared" si="0"/>
        <v>41</v>
      </c>
      <c r="B42" s="55">
        <f t="shared" si="1"/>
        <v>73.999999999999773</v>
      </c>
      <c r="C42" s="55">
        <v>854</v>
      </c>
    </row>
    <row r="43" spans="1:3" ht="16.5" x14ac:dyDescent="0.3">
      <c r="A43" s="57">
        <f t="shared" si="0"/>
        <v>42</v>
      </c>
      <c r="B43" s="55">
        <f t="shared" si="1"/>
        <v>74.099999999999767</v>
      </c>
      <c r="C43" s="55">
        <v>865</v>
      </c>
    </row>
    <row r="44" spans="1:3" x14ac:dyDescent="0.25">
      <c r="A44" s="57">
        <f t="shared" si="0"/>
        <v>43</v>
      </c>
      <c r="B44" s="55">
        <f t="shared" si="1"/>
        <v>74.199999999999761</v>
      </c>
      <c r="C44" s="55">
        <v>857</v>
      </c>
    </row>
    <row r="45" spans="1:3" x14ac:dyDescent="0.25">
      <c r="A45" s="57">
        <f t="shared" si="0"/>
        <v>44</v>
      </c>
      <c r="B45" s="55">
        <f t="shared" si="1"/>
        <v>74.299999999999756</v>
      </c>
      <c r="C45" s="55">
        <v>853</v>
      </c>
    </row>
    <row r="46" spans="1:3" x14ac:dyDescent="0.25">
      <c r="A46" s="57">
        <f t="shared" si="0"/>
        <v>45</v>
      </c>
      <c r="B46" s="55">
        <f t="shared" si="1"/>
        <v>74.39999999999975</v>
      </c>
      <c r="C46" s="55">
        <v>852</v>
      </c>
    </row>
    <row r="47" spans="1:3" x14ac:dyDescent="0.25">
      <c r="A47" s="57">
        <f t="shared" si="0"/>
        <v>46</v>
      </c>
      <c r="B47" s="55">
        <f t="shared" si="1"/>
        <v>74.499999999999744</v>
      </c>
      <c r="C47" s="55">
        <v>877</v>
      </c>
    </row>
    <row r="48" spans="1:3" x14ac:dyDescent="0.25">
      <c r="A48" s="57">
        <f t="shared" si="0"/>
        <v>47</v>
      </c>
      <c r="B48" s="55">
        <f t="shared" si="1"/>
        <v>74.599999999999739</v>
      </c>
      <c r="C48" s="55">
        <v>889</v>
      </c>
    </row>
    <row r="49" spans="1:3" x14ac:dyDescent="0.25">
      <c r="A49" s="57">
        <f t="shared" si="0"/>
        <v>48</v>
      </c>
      <c r="B49" s="55">
        <f t="shared" si="1"/>
        <v>74.699999999999733</v>
      </c>
      <c r="C49" s="55">
        <v>856</v>
      </c>
    </row>
    <row r="50" spans="1:3" x14ac:dyDescent="0.25">
      <c r="A50" s="57">
        <f t="shared" si="0"/>
        <v>49</v>
      </c>
      <c r="B50" s="55">
        <f t="shared" si="1"/>
        <v>74.799999999999727</v>
      </c>
      <c r="C50" s="55">
        <v>873</v>
      </c>
    </row>
    <row r="51" spans="1:3" x14ac:dyDescent="0.25">
      <c r="A51" s="57">
        <f t="shared" si="0"/>
        <v>50</v>
      </c>
      <c r="B51" s="55">
        <f t="shared" si="1"/>
        <v>74.899999999999721</v>
      </c>
      <c r="C51" s="55">
        <v>869</v>
      </c>
    </row>
    <row r="52" spans="1:3" x14ac:dyDescent="0.25">
      <c r="A52" s="57">
        <f t="shared" si="0"/>
        <v>51</v>
      </c>
      <c r="B52" s="55">
        <f t="shared" si="1"/>
        <v>74.999999999999716</v>
      </c>
      <c r="C52" s="55">
        <v>872</v>
      </c>
    </row>
    <row r="53" spans="1:3" x14ac:dyDescent="0.25">
      <c r="A53" s="57">
        <f t="shared" si="0"/>
        <v>52</v>
      </c>
      <c r="B53" s="55">
        <f t="shared" si="1"/>
        <v>75.09999999999971</v>
      </c>
      <c r="C53" s="55">
        <v>892</v>
      </c>
    </row>
    <row r="54" spans="1:3" x14ac:dyDescent="0.25">
      <c r="A54" s="57">
        <f t="shared" si="0"/>
        <v>53</v>
      </c>
      <c r="B54" s="55">
        <f t="shared" si="1"/>
        <v>75.199999999999704</v>
      </c>
      <c r="C54" s="55">
        <v>894</v>
      </c>
    </row>
    <row r="55" spans="1:3" x14ac:dyDescent="0.25">
      <c r="A55" s="57">
        <f t="shared" si="0"/>
        <v>54</v>
      </c>
      <c r="B55" s="55">
        <f t="shared" si="1"/>
        <v>75.299999999999699</v>
      </c>
      <c r="C55" s="55">
        <v>860</v>
      </c>
    </row>
    <row r="56" spans="1:3" x14ac:dyDescent="0.25">
      <c r="A56" s="57">
        <f t="shared" si="0"/>
        <v>55</v>
      </c>
      <c r="B56" s="55">
        <f t="shared" si="1"/>
        <v>75.399999999999693</v>
      </c>
      <c r="C56" s="55">
        <v>899</v>
      </c>
    </row>
    <row r="57" spans="1:3" x14ac:dyDescent="0.25">
      <c r="A57" s="57">
        <f t="shared" si="0"/>
        <v>56</v>
      </c>
      <c r="B57" s="55">
        <f t="shared" si="1"/>
        <v>75.499999999999687</v>
      </c>
      <c r="C57" s="55">
        <v>886</v>
      </c>
    </row>
    <row r="58" spans="1:3" x14ac:dyDescent="0.25">
      <c r="A58" s="57">
        <f t="shared" si="0"/>
        <v>57</v>
      </c>
      <c r="B58" s="55">
        <f t="shared" si="1"/>
        <v>75.599999999999682</v>
      </c>
      <c r="C58" s="55">
        <v>863</v>
      </c>
    </row>
    <row r="59" spans="1:3" x14ac:dyDescent="0.25">
      <c r="A59" s="57">
        <f t="shared" si="0"/>
        <v>58</v>
      </c>
      <c r="B59" s="55">
        <f t="shared" si="1"/>
        <v>75.699999999999676</v>
      </c>
      <c r="C59" s="55">
        <v>900</v>
      </c>
    </row>
    <row r="60" spans="1:3" x14ac:dyDescent="0.25">
      <c r="A60" s="57">
        <f t="shared" si="0"/>
        <v>59</v>
      </c>
      <c r="B60" s="55">
        <f t="shared" si="1"/>
        <v>75.79999999999967</v>
      </c>
      <c r="C60" s="55">
        <v>887</v>
      </c>
    </row>
    <row r="61" spans="1:3" x14ac:dyDescent="0.25">
      <c r="A61" s="57">
        <f t="shared" si="0"/>
        <v>60</v>
      </c>
      <c r="B61" s="55">
        <f t="shared" si="1"/>
        <v>75.899999999999665</v>
      </c>
      <c r="C61" s="55">
        <v>861</v>
      </c>
    </row>
    <row r="62" spans="1:3" x14ac:dyDescent="0.25">
      <c r="A62" s="57">
        <f t="shared" si="0"/>
        <v>61</v>
      </c>
      <c r="B62" s="55">
        <f t="shared" si="1"/>
        <v>75.999999999999659</v>
      </c>
      <c r="C62" s="55">
        <v>909</v>
      </c>
    </row>
    <row r="63" spans="1:3" x14ac:dyDescent="0.25">
      <c r="A63" s="57">
        <f t="shared" si="0"/>
        <v>62</v>
      </c>
      <c r="B63" s="55">
        <f t="shared" si="1"/>
        <v>76.099999999999653</v>
      </c>
      <c r="C63" s="55">
        <v>902</v>
      </c>
    </row>
    <row r="64" spans="1:3" x14ac:dyDescent="0.25">
      <c r="A64" s="57">
        <f t="shared" si="0"/>
        <v>63</v>
      </c>
      <c r="B64" s="55">
        <f t="shared" si="1"/>
        <v>76.199999999999648</v>
      </c>
      <c r="C64" s="55">
        <v>882</v>
      </c>
    </row>
    <row r="65" spans="1:3" x14ac:dyDescent="0.25">
      <c r="A65" s="57">
        <f t="shared" si="0"/>
        <v>64</v>
      </c>
      <c r="B65" s="55">
        <f t="shared" si="1"/>
        <v>76.299999999999642</v>
      </c>
      <c r="C65" s="55">
        <v>866</v>
      </c>
    </row>
    <row r="66" spans="1:3" x14ac:dyDescent="0.25">
      <c r="A66" s="57">
        <f t="shared" si="0"/>
        <v>65</v>
      </c>
      <c r="B66" s="55">
        <f t="shared" si="1"/>
        <v>76.399999999999636</v>
      </c>
      <c r="C66" s="55">
        <v>902</v>
      </c>
    </row>
    <row r="67" spans="1:3" x14ac:dyDescent="0.25">
      <c r="A67" s="57">
        <f t="shared" ref="A67:A130" si="2">A66+1</f>
        <v>66</v>
      </c>
      <c r="B67" s="55">
        <f t="shared" ref="B67:B130" si="3">B66+0.1</f>
        <v>76.499999999999631</v>
      </c>
      <c r="C67" s="55">
        <v>906</v>
      </c>
    </row>
    <row r="68" spans="1:3" x14ac:dyDescent="0.25">
      <c r="A68" s="57">
        <f t="shared" si="2"/>
        <v>67</v>
      </c>
      <c r="B68" s="55">
        <f t="shared" si="3"/>
        <v>76.599999999999625</v>
      </c>
      <c r="C68" s="55">
        <v>911</v>
      </c>
    </row>
    <row r="69" spans="1:3" x14ac:dyDescent="0.25">
      <c r="A69" s="57">
        <f t="shared" si="2"/>
        <v>68</v>
      </c>
      <c r="B69" s="55">
        <f t="shared" si="3"/>
        <v>76.699999999999619</v>
      </c>
      <c r="C69" s="55">
        <v>903</v>
      </c>
    </row>
    <row r="70" spans="1:3" x14ac:dyDescent="0.25">
      <c r="A70" s="57">
        <f t="shared" si="2"/>
        <v>69</v>
      </c>
      <c r="B70" s="55">
        <f t="shared" si="3"/>
        <v>76.799999999999613</v>
      </c>
      <c r="C70" s="55">
        <v>904</v>
      </c>
    </row>
    <row r="71" spans="1:3" x14ac:dyDescent="0.25">
      <c r="A71" s="57">
        <f t="shared" si="2"/>
        <v>70</v>
      </c>
      <c r="B71" s="55">
        <f t="shared" si="3"/>
        <v>76.899999999999608</v>
      </c>
      <c r="C71" s="55">
        <v>867</v>
      </c>
    </row>
    <row r="72" spans="1:3" x14ac:dyDescent="0.25">
      <c r="A72" s="57">
        <f t="shared" si="2"/>
        <v>71</v>
      </c>
      <c r="B72" s="55">
        <f t="shared" si="3"/>
        <v>76.999999999999602</v>
      </c>
      <c r="C72" s="55">
        <v>913</v>
      </c>
    </row>
    <row r="73" spans="1:3" x14ac:dyDescent="0.25">
      <c r="A73" s="57">
        <f t="shared" si="2"/>
        <v>72</v>
      </c>
      <c r="B73" s="55">
        <f t="shared" si="3"/>
        <v>77.099999999999596</v>
      </c>
      <c r="C73" s="55">
        <v>913</v>
      </c>
    </row>
    <row r="74" spans="1:3" x14ac:dyDescent="0.25">
      <c r="A74" s="57">
        <f t="shared" si="2"/>
        <v>73</v>
      </c>
      <c r="B74" s="55">
        <f t="shared" si="3"/>
        <v>77.199999999999591</v>
      </c>
      <c r="C74" s="55">
        <v>881</v>
      </c>
    </row>
    <row r="75" spans="1:3" x14ac:dyDescent="0.25">
      <c r="A75" s="57">
        <f t="shared" si="2"/>
        <v>74</v>
      </c>
      <c r="B75" s="55">
        <f t="shared" si="3"/>
        <v>77.299999999999585</v>
      </c>
      <c r="C75" s="55">
        <v>881</v>
      </c>
    </row>
    <row r="76" spans="1:3" x14ac:dyDescent="0.25">
      <c r="A76" s="57">
        <f t="shared" si="2"/>
        <v>75</v>
      </c>
      <c r="B76" s="55">
        <f t="shared" si="3"/>
        <v>77.399999999999579</v>
      </c>
      <c r="C76" s="55">
        <v>889</v>
      </c>
    </row>
    <row r="77" spans="1:3" x14ac:dyDescent="0.25">
      <c r="A77" s="57">
        <f t="shared" si="2"/>
        <v>76</v>
      </c>
      <c r="B77" s="55">
        <f t="shared" si="3"/>
        <v>77.499999999999574</v>
      </c>
      <c r="C77" s="55">
        <v>924</v>
      </c>
    </row>
    <row r="78" spans="1:3" x14ac:dyDescent="0.25">
      <c r="A78" s="57">
        <f t="shared" si="2"/>
        <v>77</v>
      </c>
      <c r="B78" s="55">
        <f t="shared" si="3"/>
        <v>77.599999999999568</v>
      </c>
      <c r="C78" s="55">
        <v>925</v>
      </c>
    </row>
    <row r="79" spans="1:3" x14ac:dyDescent="0.25">
      <c r="A79" s="57">
        <f t="shared" si="2"/>
        <v>78</v>
      </c>
      <c r="B79" s="55">
        <f t="shared" si="3"/>
        <v>77.699999999999562</v>
      </c>
      <c r="C79" s="55">
        <v>894</v>
      </c>
    </row>
    <row r="80" spans="1:3" x14ac:dyDescent="0.25">
      <c r="A80" s="57">
        <f t="shared" si="2"/>
        <v>79</v>
      </c>
      <c r="B80" s="55">
        <f t="shared" si="3"/>
        <v>77.799999999999557</v>
      </c>
      <c r="C80" s="55">
        <v>893</v>
      </c>
    </row>
    <row r="81" spans="1:3" x14ac:dyDescent="0.25">
      <c r="A81" s="57">
        <f t="shared" si="2"/>
        <v>80</v>
      </c>
      <c r="B81" s="55">
        <f t="shared" si="3"/>
        <v>77.899999999999551</v>
      </c>
      <c r="C81" s="55">
        <v>881</v>
      </c>
    </row>
    <row r="82" spans="1:3" x14ac:dyDescent="0.25">
      <c r="A82" s="57">
        <f t="shared" si="2"/>
        <v>81</v>
      </c>
      <c r="B82" s="55">
        <f t="shared" si="3"/>
        <v>77.999999999999545</v>
      </c>
      <c r="C82" s="55">
        <v>880</v>
      </c>
    </row>
    <row r="83" spans="1:3" x14ac:dyDescent="0.25">
      <c r="A83" s="57">
        <f t="shared" si="2"/>
        <v>82</v>
      </c>
      <c r="B83" s="55">
        <f t="shared" si="3"/>
        <v>78.09999999999954</v>
      </c>
      <c r="C83" s="55">
        <v>917</v>
      </c>
    </row>
    <row r="84" spans="1:3" x14ac:dyDescent="0.25">
      <c r="A84" s="57">
        <f t="shared" si="2"/>
        <v>83</v>
      </c>
      <c r="B84" s="55">
        <f t="shared" si="3"/>
        <v>78.199999999999534</v>
      </c>
      <c r="C84" s="55">
        <v>914</v>
      </c>
    </row>
    <row r="85" spans="1:3" x14ac:dyDescent="0.25">
      <c r="A85" s="57">
        <f t="shared" si="2"/>
        <v>84</v>
      </c>
      <c r="B85" s="55">
        <f t="shared" si="3"/>
        <v>78.299999999999528</v>
      </c>
      <c r="C85" s="55">
        <v>934</v>
      </c>
    </row>
    <row r="86" spans="1:3" x14ac:dyDescent="0.25">
      <c r="A86" s="57">
        <f t="shared" si="2"/>
        <v>85</v>
      </c>
      <c r="B86" s="55">
        <f t="shared" si="3"/>
        <v>78.399999999999523</v>
      </c>
      <c r="C86" s="55">
        <v>910</v>
      </c>
    </row>
    <row r="87" spans="1:3" x14ac:dyDescent="0.25">
      <c r="A87" s="57">
        <f t="shared" si="2"/>
        <v>86</v>
      </c>
      <c r="B87" s="55">
        <f t="shared" si="3"/>
        <v>78.499999999999517</v>
      </c>
      <c r="C87" s="55">
        <v>928</v>
      </c>
    </row>
    <row r="88" spans="1:3" x14ac:dyDescent="0.25">
      <c r="A88" s="57">
        <f t="shared" si="2"/>
        <v>87</v>
      </c>
      <c r="B88" s="55">
        <f t="shared" si="3"/>
        <v>78.599999999999511</v>
      </c>
      <c r="C88" s="55">
        <v>880</v>
      </c>
    </row>
    <row r="89" spans="1:3" x14ac:dyDescent="0.25">
      <c r="A89" s="57">
        <f t="shared" si="2"/>
        <v>88</v>
      </c>
      <c r="B89" s="55">
        <f t="shared" si="3"/>
        <v>78.699999999999505</v>
      </c>
      <c r="C89" s="55">
        <v>904</v>
      </c>
    </row>
    <row r="90" spans="1:3" x14ac:dyDescent="0.25">
      <c r="A90" s="57">
        <f t="shared" si="2"/>
        <v>89</v>
      </c>
      <c r="B90" s="55">
        <f t="shared" si="3"/>
        <v>78.7999999999995</v>
      </c>
      <c r="C90" s="55">
        <v>905</v>
      </c>
    </row>
    <row r="91" spans="1:3" x14ac:dyDescent="0.25">
      <c r="A91" s="57">
        <f t="shared" si="2"/>
        <v>90</v>
      </c>
      <c r="B91" s="55">
        <f t="shared" si="3"/>
        <v>78.899999999999494</v>
      </c>
      <c r="C91" s="55">
        <v>899</v>
      </c>
    </row>
    <row r="92" spans="1:3" x14ac:dyDescent="0.25">
      <c r="A92" s="57">
        <f t="shared" si="2"/>
        <v>91</v>
      </c>
      <c r="B92" s="55">
        <f t="shared" si="3"/>
        <v>78.999999999999488</v>
      </c>
      <c r="C92" s="55">
        <v>912</v>
      </c>
    </row>
    <row r="93" spans="1:3" x14ac:dyDescent="0.25">
      <c r="A93" s="57">
        <f t="shared" si="2"/>
        <v>92</v>
      </c>
      <c r="B93" s="55">
        <f t="shared" si="3"/>
        <v>79.099999999999483</v>
      </c>
      <c r="C93" s="55">
        <v>925</v>
      </c>
    </row>
    <row r="94" spans="1:3" x14ac:dyDescent="0.25">
      <c r="A94" s="57">
        <f t="shared" si="2"/>
        <v>93</v>
      </c>
      <c r="B94" s="55">
        <f t="shared" si="3"/>
        <v>79.199999999999477</v>
      </c>
      <c r="C94" s="55">
        <v>942</v>
      </c>
    </row>
    <row r="95" spans="1:3" x14ac:dyDescent="0.25">
      <c r="A95" s="57">
        <f t="shared" si="2"/>
        <v>94</v>
      </c>
      <c r="B95" s="55">
        <f t="shared" si="3"/>
        <v>79.299999999999471</v>
      </c>
      <c r="C95" s="55">
        <v>919</v>
      </c>
    </row>
    <row r="96" spans="1:3" x14ac:dyDescent="0.25">
      <c r="A96" s="57">
        <f t="shared" si="2"/>
        <v>95</v>
      </c>
      <c r="B96" s="55">
        <f t="shared" si="3"/>
        <v>79.399999999999466</v>
      </c>
      <c r="C96" s="55">
        <v>888</v>
      </c>
    </row>
    <row r="97" spans="1:3" x14ac:dyDescent="0.25">
      <c r="A97" s="57">
        <f t="shared" si="2"/>
        <v>96</v>
      </c>
      <c r="B97" s="55">
        <f t="shared" si="3"/>
        <v>79.49999999999946</v>
      </c>
      <c r="C97" s="55">
        <v>941</v>
      </c>
    </row>
    <row r="98" spans="1:3" x14ac:dyDescent="0.25">
      <c r="A98" s="57">
        <f t="shared" si="2"/>
        <v>97</v>
      </c>
      <c r="B98" s="55">
        <f t="shared" si="3"/>
        <v>79.599999999999454</v>
      </c>
      <c r="C98" s="55">
        <v>912</v>
      </c>
    </row>
    <row r="99" spans="1:3" x14ac:dyDescent="0.25">
      <c r="A99" s="57">
        <f t="shared" si="2"/>
        <v>98</v>
      </c>
      <c r="B99" s="55">
        <f t="shared" si="3"/>
        <v>79.699999999999449</v>
      </c>
      <c r="C99" s="55">
        <v>890</v>
      </c>
    </row>
    <row r="100" spans="1:3" x14ac:dyDescent="0.25">
      <c r="A100" s="57">
        <f t="shared" si="2"/>
        <v>99</v>
      </c>
      <c r="B100" s="55">
        <f t="shared" si="3"/>
        <v>79.799999999999443</v>
      </c>
      <c r="C100" s="55">
        <v>936</v>
      </c>
    </row>
    <row r="101" spans="1:3" x14ac:dyDescent="0.25">
      <c r="A101" s="57">
        <f t="shared" si="2"/>
        <v>100</v>
      </c>
      <c r="B101" s="55">
        <f t="shared" si="3"/>
        <v>79.899999999999437</v>
      </c>
      <c r="C101" s="55">
        <v>932</v>
      </c>
    </row>
    <row r="102" spans="1:3" x14ac:dyDescent="0.25">
      <c r="A102" s="57">
        <f t="shared" si="2"/>
        <v>101</v>
      </c>
      <c r="B102" s="55">
        <f t="shared" si="3"/>
        <v>79.999999999999432</v>
      </c>
      <c r="C102" s="55">
        <v>928</v>
      </c>
    </row>
    <row r="103" spans="1:3" x14ac:dyDescent="0.25">
      <c r="A103" s="57">
        <f t="shared" si="2"/>
        <v>102</v>
      </c>
      <c r="B103" s="55">
        <f t="shared" si="3"/>
        <v>80.099999999999426</v>
      </c>
      <c r="C103" s="55">
        <v>921</v>
      </c>
    </row>
    <row r="104" spans="1:3" x14ac:dyDescent="0.25">
      <c r="A104" s="57">
        <f t="shared" si="2"/>
        <v>103</v>
      </c>
      <c r="B104" s="55">
        <f t="shared" si="3"/>
        <v>80.19999999999942</v>
      </c>
      <c r="C104" s="55">
        <v>935</v>
      </c>
    </row>
    <row r="105" spans="1:3" x14ac:dyDescent="0.25">
      <c r="A105" s="57">
        <f t="shared" si="2"/>
        <v>104</v>
      </c>
      <c r="B105" s="55">
        <f t="shared" si="3"/>
        <v>80.299999999999415</v>
      </c>
      <c r="C105" s="55">
        <v>947</v>
      </c>
    </row>
    <row r="106" spans="1:3" x14ac:dyDescent="0.25">
      <c r="A106" s="57">
        <f t="shared" si="2"/>
        <v>105</v>
      </c>
      <c r="B106" s="55">
        <f t="shared" si="3"/>
        <v>80.399999999999409</v>
      </c>
      <c r="C106" s="55">
        <v>904</v>
      </c>
    </row>
    <row r="107" spans="1:3" x14ac:dyDescent="0.25">
      <c r="A107" s="57">
        <f t="shared" si="2"/>
        <v>106</v>
      </c>
      <c r="B107" s="55">
        <f t="shared" si="3"/>
        <v>80.499999999999403</v>
      </c>
      <c r="C107" s="55">
        <v>914</v>
      </c>
    </row>
    <row r="108" spans="1:3" x14ac:dyDescent="0.25">
      <c r="A108" s="57">
        <f t="shared" si="2"/>
        <v>107</v>
      </c>
      <c r="B108" s="55">
        <f t="shared" si="3"/>
        <v>80.599999999999397</v>
      </c>
      <c r="C108" s="55">
        <v>913</v>
      </c>
    </row>
    <row r="109" spans="1:3" x14ac:dyDescent="0.25">
      <c r="A109" s="57">
        <f t="shared" si="2"/>
        <v>108</v>
      </c>
      <c r="B109" s="55">
        <f t="shared" si="3"/>
        <v>80.699999999999392</v>
      </c>
      <c r="C109" s="55">
        <v>931</v>
      </c>
    </row>
    <row r="110" spans="1:3" x14ac:dyDescent="0.25">
      <c r="A110" s="57">
        <f t="shared" si="2"/>
        <v>109</v>
      </c>
      <c r="B110" s="55">
        <f t="shared" si="3"/>
        <v>80.799999999999386</v>
      </c>
      <c r="C110" s="55">
        <v>907</v>
      </c>
    </row>
    <row r="111" spans="1:3" x14ac:dyDescent="0.25">
      <c r="A111" s="57">
        <f t="shared" si="2"/>
        <v>110</v>
      </c>
      <c r="B111" s="55">
        <f t="shared" si="3"/>
        <v>80.89999999999938</v>
      </c>
      <c r="C111" s="55">
        <v>906</v>
      </c>
    </row>
    <row r="112" spans="1:3" x14ac:dyDescent="0.25">
      <c r="A112" s="57">
        <f t="shared" si="2"/>
        <v>111</v>
      </c>
      <c r="B112" s="55">
        <f t="shared" si="3"/>
        <v>80.999999999999375</v>
      </c>
      <c r="C112" s="55">
        <v>935</v>
      </c>
    </row>
    <row r="113" spans="1:3" x14ac:dyDescent="0.25">
      <c r="A113" s="57">
        <f t="shared" si="2"/>
        <v>112</v>
      </c>
      <c r="B113" s="55">
        <f t="shared" si="3"/>
        <v>81.099999999999369</v>
      </c>
      <c r="C113" s="55">
        <v>938</v>
      </c>
    </row>
    <row r="114" spans="1:3" x14ac:dyDescent="0.25">
      <c r="A114" s="57">
        <f t="shared" si="2"/>
        <v>113</v>
      </c>
      <c r="B114" s="55">
        <f t="shared" si="3"/>
        <v>81.199999999999363</v>
      </c>
      <c r="C114" s="55">
        <v>916</v>
      </c>
    </row>
    <row r="115" spans="1:3" x14ac:dyDescent="0.25">
      <c r="A115" s="57">
        <f t="shared" si="2"/>
        <v>114</v>
      </c>
      <c r="B115" s="55">
        <f t="shared" si="3"/>
        <v>81.299999999999358</v>
      </c>
      <c r="C115" s="55">
        <v>945</v>
      </c>
    </row>
    <row r="116" spans="1:3" x14ac:dyDescent="0.25">
      <c r="A116" s="57">
        <f t="shared" si="2"/>
        <v>115</v>
      </c>
      <c r="B116" s="55">
        <f t="shared" si="3"/>
        <v>81.399999999999352</v>
      </c>
      <c r="C116" s="55">
        <v>958</v>
      </c>
    </row>
    <row r="117" spans="1:3" x14ac:dyDescent="0.25">
      <c r="A117" s="57">
        <f t="shared" si="2"/>
        <v>116</v>
      </c>
      <c r="B117" s="55">
        <f t="shared" si="3"/>
        <v>81.499999999999346</v>
      </c>
      <c r="C117" s="55">
        <v>927</v>
      </c>
    </row>
    <row r="118" spans="1:3" x14ac:dyDescent="0.25">
      <c r="A118" s="57">
        <f t="shared" si="2"/>
        <v>117</v>
      </c>
      <c r="B118" s="55">
        <f t="shared" si="3"/>
        <v>81.599999999999341</v>
      </c>
      <c r="C118" s="55">
        <v>909</v>
      </c>
    </row>
    <row r="119" spans="1:3" x14ac:dyDescent="0.25">
      <c r="A119" s="57">
        <f t="shared" si="2"/>
        <v>118</v>
      </c>
      <c r="B119" s="55">
        <f t="shared" si="3"/>
        <v>81.699999999999335</v>
      </c>
      <c r="C119" s="55">
        <v>953</v>
      </c>
    </row>
    <row r="120" spans="1:3" x14ac:dyDescent="0.25">
      <c r="A120" s="57">
        <f t="shared" si="2"/>
        <v>119</v>
      </c>
      <c r="B120" s="55">
        <f t="shared" si="3"/>
        <v>81.799999999999329</v>
      </c>
      <c r="C120" s="55">
        <v>955</v>
      </c>
    </row>
    <row r="121" spans="1:3" x14ac:dyDescent="0.25">
      <c r="A121" s="57">
        <f t="shared" si="2"/>
        <v>120</v>
      </c>
      <c r="B121" s="55">
        <f t="shared" si="3"/>
        <v>81.899999999999324</v>
      </c>
      <c r="C121" s="55">
        <v>949</v>
      </c>
    </row>
    <row r="122" spans="1:3" x14ac:dyDescent="0.25">
      <c r="A122" s="57">
        <f t="shared" si="2"/>
        <v>121</v>
      </c>
      <c r="B122" s="55">
        <f t="shared" si="3"/>
        <v>81.999999999999318</v>
      </c>
      <c r="C122" s="55">
        <v>955</v>
      </c>
    </row>
    <row r="123" spans="1:3" x14ac:dyDescent="0.25">
      <c r="A123" s="57">
        <f t="shared" si="2"/>
        <v>122</v>
      </c>
      <c r="B123" s="55">
        <f t="shared" si="3"/>
        <v>82.099999999999312</v>
      </c>
      <c r="C123" s="55">
        <v>951</v>
      </c>
    </row>
    <row r="124" spans="1:3" x14ac:dyDescent="0.25">
      <c r="A124" s="57">
        <f t="shared" si="2"/>
        <v>123</v>
      </c>
      <c r="B124" s="55">
        <f t="shared" si="3"/>
        <v>82.199999999999307</v>
      </c>
      <c r="C124" s="55">
        <v>926</v>
      </c>
    </row>
    <row r="125" spans="1:3" x14ac:dyDescent="0.25">
      <c r="A125" s="57">
        <f t="shared" si="2"/>
        <v>124</v>
      </c>
      <c r="B125" s="55">
        <f t="shared" si="3"/>
        <v>82.299999999999301</v>
      </c>
      <c r="C125" s="55">
        <v>918</v>
      </c>
    </row>
    <row r="126" spans="1:3" x14ac:dyDescent="0.25">
      <c r="A126" s="57">
        <f t="shared" si="2"/>
        <v>125</v>
      </c>
      <c r="B126" s="55">
        <f t="shared" si="3"/>
        <v>82.399999999999295</v>
      </c>
      <c r="C126" s="55">
        <v>914</v>
      </c>
    </row>
    <row r="127" spans="1:3" x14ac:dyDescent="0.25">
      <c r="A127" s="57">
        <f t="shared" si="2"/>
        <v>126</v>
      </c>
      <c r="B127" s="55">
        <f t="shared" si="3"/>
        <v>82.499999999999289</v>
      </c>
      <c r="C127" s="55">
        <v>943</v>
      </c>
    </row>
    <row r="128" spans="1:3" x14ac:dyDescent="0.25">
      <c r="A128" s="57">
        <f t="shared" si="2"/>
        <v>127</v>
      </c>
      <c r="B128" s="55">
        <f t="shared" si="3"/>
        <v>82.599999999999284</v>
      </c>
      <c r="C128" s="55">
        <v>943</v>
      </c>
    </row>
    <row r="129" spans="1:3" x14ac:dyDescent="0.25">
      <c r="A129" s="57">
        <f t="shared" si="2"/>
        <v>128</v>
      </c>
      <c r="B129" s="55">
        <f t="shared" si="3"/>
        <v>82.699999999999278</v>
      </c>
      <c r="C129" s="55">
        <v>937</v>
      </c>
    </row>
    <row r="130" spans="1:3" x14ac:dyDescent="0.25">
      <c r="A130" s="57">
        <f t="shared" si="2"/>
        <v>129</v>
      </c>
      <c r="B130" s="55">
        <f t="shared" si="3"/>
        <v>82.799999999999272</v>
      </c>
      <c r="C130" s="55">
        <v>946</v>
      </c>
    </row>
    <row r="131" spans="1:3" x14ac:dyDescent="0.25">
      <c r="A131" s="57">
        <f t="shared" ref="A131:A194" si="4">A130+1</f>
        <v>130</v>
      </c>
      <c r="B131" s="55">
        <f t="shared" ref="B131:B194" si="5">B130+0.1</f>
        <v>82.899999999999267</v>
      </c>
      <c r="C131" s="55">
        <v>927</v>
      </c>
    </row>
    <row r="132" spans="1:3" x14ac:dyDescent="0.25">
      <c r="A132" s="57">
        <f t="shared" si="4"/>
        <v>131</v>
      </c>
      <c r="B132" s="55">
        <f t="shared" si="5"/>
        <v>82.999999999999261</v>
      </c>
      <c r="C132" s="55">
        <v>951</v>
      </c>
    </row>
    <row r="133" spans="1:3" x14ac:dyDescent="0.25">
      <c r="A133" s="57">
        <f t="shared" si="4"/>
        <v>132</v>
      </c>
      <c r="B133" s="55">
        <f t="shared" si="5"/>
        <v>83.099999999999255</v>
      </c>
      <c r="C133" s="55">
        <v>949</v>
      </c>
    </row>
    <row r="134" spans="1:3" x14ac:dyDescent="0.25">
      <c r="A134" s="57">
        <f t="shared" si="4"/>
        <v>133</v>
      </c>
      <c r="B134" s="55">
        <f t="shared" si="5"/>
        <v>83.19999999999925</v>
      </c>
      <c r="C134" s="55">
        <v>973</v>
      </c>
    </row>
    <row r="135" spans="1:3" x14ac:dyDescent="0.25">
      <c r="A135" s="57">
        <f t="shared" si="4"/>
        <v>134</v>
      </c>
      <c r="B135" s="55">
        <f t="shared" si="5"/>
        <v>83.299999999999244</v>
      </c>
      <c r="C135" s="55">
        <v>961</v>
      </c>
    </row>
    <row r="136" spans="1:3" x14ac:dyDescent="0.25">
      <c r="A136" s="57">
        <f t="shared" si="4"/>
        <v>135</v>
      </c>
      <c r="B136" s="55">
        <f t="shared" si="5"/>
        <v>83.399999999999238</v>
      </c>
      <c r="C136" s="55">
        <v>964</v>
      </c>
    </row>
    <row r="137" spans="1:3" x14ac:dyDescent="0.25">
      <c r="A137" s="57">
        <f t="shared" si="4"/>
        <v>136</v>
      </c>
      <c r="B137" s="55">
        <f t="shared" si="5"/>
        <v>83.499999999999233</v>
      </c>
      <c r="C137" s="55">
        <v>932</v>
      </c>
    </row>
    <row r="138" spans="1:3" x14ac:dyDescent="0.25">
      <c r="A138" s="57">
        <f t="shared" si="4"/>
        <v>137</v>
      </c>
      <c r="B138" s="55">
        <f t="shared" si="5"/>
        <v>83.599999999999227</v>
      </c>
      <c r="C138" s="55">
        <v>950</v>
      </c>
    </row>
    <row r="139" spans="1:3" x14ac:dyDescent="0.25">
      <c r="A139" s="57">
        <f t="shared" si="4"/>
        <v>138</v>
      </c>
      <c r="B139" s="55">
        <f t="shared" si="5"/>
        <v>83.699999999999221</v>
      </c>
      <c r="C139" s="55">
        <v>969</v>
      </c>
    </row>
    <row r="140" spans="1:3" x14ac:dyDescent="0.25">
      <c r="A140" s="57">
        <f t="shared" si="4"/>
        <v>139</v>
      </c>
      <c r="B140" s="55">
        <f t="shared" si="5"/>
        <v>83.799999999999216</v>
      </c>
      <c r="C140" s="55">
        <v>953</v>
      </c>
    </row>
    <row r="141" spans="1:3" x14ac:dyDescent="0.25">
      <c r="A141" s="57">
        <f t="shared" si="4"/>
        <v>140</v>
      </c>
      <c r="B141" s="55">
        <f t="shared" si="5"/>
        <v>83.89999999999921</v>
      </c>
      <c r="C141" s="55">
        <v>971</v>
      </c>
    </row>
    <row r="142" spans="1:3" x14ac:dyDescent="0.25">
      <c r="A142" s="57">
        <f t="shared" si="4"/>
        <v>141</v>
      </c>
      <c r="B142" s="55">
        <f t="shared" si="5"/>
        <v>83.999999999999204</v>
      </c>
      <c r="C142" s="55">
        <v>944</v>
      </c>
    </row>
    <row r="143" spans="1:3" x14ac:dyDescent="0.25">
      <c r="A143" s="57">
        <f t="shared" si="4"/>
        <v>142</v>
      </c>
      <c r="B143" s="55">
        <f t="shared" si="5"/>
        <v>84.099999999999199</v>
      </c>
      <c r="C143" s="55">
        <v>949</v>
      </c>
    </row>
    <row r="144" spans="1:3" x14ac:dyDescent="0.25">
      <c r="A144" s="57">
        <f t="shared" si="4"/>
        <v>143</v>
      </c>
      <c r="B144" s="55">
        <f t="shared" si="5"/>
        <v>84.199999999999193</v>
      </c>
      <c r="C144" s="55">
        <v>945</v>
      </c>
    </row>
    <row r="145" spans="1:3" x14ac:dyDescent="0.25">
      <c r="A145" s="57">
        <f t="shared" si="4"/>
        <v>144</v>
      </c>
      <c r="B145" s="55">
        <f t="shared" si="5"/>
        <v>84.299999999999187</v>
      </c>
      <c r="C145" s="55">
        <v>952</v>
      </c>
    </row>
    <row r="146" spans="1:3" x14ac:dyDescent="0.25">
      <c r="A146" s="57">
        <f t="shared" si="4"/>
        <v>145</v>
      </c>
      <c r="B146" s="55">
        <f t="shared" si="5"/>
        <v>84.399999999999181</v>
      </c>
      <c r="C146" s="55">
        <v>964</v>
      </c>
    </row>
    <row r="147" spans="1:3" x14ac:dyDescent="0.25">
      <c r="A147" s="57">
        <f t="shared" si="4"/>
        <v>146</v>
      </c>
      <c r="B147" s="55">
        <f t="shared" si="5"/>
        <v>84.499999999999176</v>
      </c>
      <c r="C147" s="55">
        <v>936</v>
      </c>
    </row>
    <row r="148" spans="1:3" x14ac:dyDescent="0.25">
      <c r="A148" s="57">
        <f t="shared" si="4"/>
        <v>147</v>
      </c>
      <c r="B148" s="55">
        <f t="shared" si="5"/>
        <v>84.59999999999917</v>
      </c>
      <c r="C148" s="55">
        <v>953</v>
      </c>
    </row>
    <row r="149" spans="1:3" x14ac:dyDescent="0.25">
      <c r="A149" s="57">
        <f t="shared" si="4"/>
        <v>148</v>
      </c>
      <c r="B149" s="55">
        <f t="shared" si="5"/>
        <v>84.699999999999164</v>
      </c>
      <c r="C149" s="55">
        <v>932</v>
      </c>
    </row>
    <row r="150" spans="1:3" x14ac:dyDescent="0.25">
      <c r="A150" s="57">
        <f t="shared" si="4"/>
        <v>149</v>
      </c>
      <c r="B150" s="55">
        <f t="shared" si="5"/>
        <v>84.799999999999159</v>
      </c>
      <c r="C150" s="55">
        <v>975</v>
      </c>
    </row>
    <row r="151" spans="1:3" x14ac:dyDescent="0.25">
      <c r="A151" s="57">
        <f t="shared" si="4"/>
        <v>150</v>
      </c>
      <c r="B151" s="55">
        <f t="shared" si="5"/>
        <v>84.899999999999153</v>
      </c>
      <c r="C151" s="55">
        <v>971</v>
      </c>
    </row>
    <row r="152" spans="1:3" x14ac:dyDescent="0.25">
      <c r="A152" s="57">
        <f t="shared" si="4"/>
        <v>151</v>
      </c>
      <c r="B152" s="55">
        <f t="shared" si="5"/>
        <v>84.999999999999147</v>
      </c>
      <c r="C152" s="55">
        <v>967</v>
      </c>
    </row>
    <row r="153" spans="1:3" x14ac:dyDescent="0.25">
      <c r="A153" s="57">
        <f t="shared" si="4"/>
        <v>152</v>
      </c>
      <c r="B153" s="55">
        <f t="shared" si="5"/>
        <v>85.099999999999142</v>
      </c>
      <c r="C153" s="55">
        <v>971</v>
      </c>
    </row>
    <row r="154" spans="1:3" x14ac:dyDescent="0.25">
      <c r="A154" s="57">
        <f t="shared" si="4"/>
        <v>153</v>
      </c>
      <c r="B154" s="55">
        <f t="shared" si="5"/>
        <v>85.199999999999136</v>
      </c>
      <c r="C154" s="55">
        <v>986</v>
      </c>
    </row>
    <row r="155" spans="1:3" x14ac:dyDescent="0.25">
      <c r="A155" s="57">
        <f t="shared" si="4"/>
        <v>154</v>
      </c>
      <c r="B155" s="55">
        <f t="shared" si="5"/>
        <v>85.29999999999913</v>
      </c>
      <c r="C155" s="55">
        <v>943</v>
      </c>
    </row>
    <row r="156" spans="1:3" x14ac:dyDescent="0.25">
      <c r="A156" s="57">
        <f t="shared" si="4"/>
        <v>155</v>
      </c>
      <c r="B156" s="55">
        <f t="shared" si="5"/>
        <v>85.399999999999125</v>
      </c>
      <c r="C156" s="55">
        <v>959</v>
      </c>
    </row>
    <row r="157" spans="1:3" x14ac:dyDescent="0.25">
      <c r="A157" s="57">
        <f t="shared" si="4"/>
        <v>156</v>
      </c>
      <c r="B157" s="55">
        <f t="shared" si="5"/>
        <v>85.499999999999119</v>
      </c>
      <c r="C157" s="55">
        <v>940</v>
      </c>
    </row>
    <row r="158" spans="1:3" x14ac:dyDescent="0.25">
      <c r="A158" s="57">
        <f t="shared" si="4"/>
        <v>157</v>
      </c>
      <c r="B158" s="55">
        <f t="shared" si="5"/>
        <v>85.599999999999113</v>
      </c>
      <c r="C158" s="55">
        <v>964</v>
      </c>
    </row>
    <row r="159" spans="1:3" x14ac:dyDescent="0.25">
      <c r="A159" s="57">
        <f t="shared" si="4"/>
        <v>158</v>
      </c>
      <c r="B159" s="55">
        <f t="shared" si="5"/>
        <v>85.699999999999108</v>
      </c>
      <c r="C159" s="55">
        <v>986</v>
      </c>
    </row>
    <row r="160" spans="1:3" x14ac:dyDescent="0.25">
      <c r="A160" s="57">
        <f t="shared" si="4"/>
        <v>159</v>
      </c>
      <c r="B160" s="55">
        <f t="shared" si="5"/>
        <v>85.799999999999102</v>
      </c>
      <c r="C160" s="55">
        <v>988</v>
      </c>
    </row>
    <row r="161" spans="1:3" x14ac:dyDescent="0.25">
      <c r="A161" s="57">
        <f t="shared" si="4"/>
        <v>160</v>
      </c>
      <c r="B161" s="55">
        <f t="shared" si="5"/>
        <v>85.899999999999096</v>
      </c>
      <c r="C161" s="55">
        <v>943</v>
      </c>
    </row>
    <row r="162" spans="1:3" x14ac:dyDescent="0.25">
      <c r="A162" s="57">
        <f t="shared" si="4"/>
        <v>161</v>
      </c>
      <c r="B162" s="55">
        <f t="shared" si="5"/>
        <v>85.999999999999091</v>
      </c>
      <c r="C162" s="55">
        <v>954</v>
      </c>
    </row>
    <row r="163" spans="1:3" x14ac:dyDescent="0.25">
      <c r="A163" s="57">
        <f t="shared" si="4"/>
        <v>162</v>
      </c>
      <c r="B163" s="55">
        <f t="shared" si="5"/>
        <v>86.099999999999085</v>
      </c>
      <c r="C163" s="55">
        <v>1004</v>
      </c>
    </row>
    <row r="164" spans="1:3" x14ac:dyDescent="0.25">
      <c r="A164" s="57">
        <f t="shared" si="4"/>
        <v>163</v>
      </c>
      <c r="B164" s="55">
        <f t="shared" si="5"/>
        <v>86.199999999999079</v>
      </c>
      <c r="C164" s="55">
        <v>994</v>
      </c>
    </row>
    <row r="165" spans="1:3" x14ac:dyDescent="0.25">
      <c r="A165" s="57">
        <f t="shared" si="4"/>
        <v>164</v>
      </c>
      <c r="B165" s="55">
        <f t="shared" si="5"/>
        <v>86.299999999999073</v>
      </c>
      <c r="C165" s="55">
        <v>978</v>
      </c>
    </row>
    <row r="166" spans="1:3" x14ac:dyDescent="0.25">
      <c r="A166" s="57">
        <f t="shared" si="4"/>
        <v>165</v>
      </c>
      <c r="B166" s="55">
        <f t="shared" si="5"/>
        <v>86.399999999999068</v>
      </c>
      <c r="C166" s="55">
        <v>1004</v>
      </c>
    </row>
    <row r="167" spans="1:3" x14ac:dyDescent="0.25">
      <c r="A167" s="57">
        <f t="shared" si="4"/>
        <v>166</v>
      </c>
      <c r="B167" s="55">
        <f t="shared" si="5"/>
        <v>86.499999999999062</v>
      </c>
      <c r="C167" s="55">
        <v>961</v>
      </c>
    </row>
    <row r="168" spans="1:3" x14ac:dyDescent="0.25">
      <c r="A168" s="57">
        <f t="shared" si="4"/>
        <v>167</v>
      </c>
      <c r="B168" s="55">
        <f t="shared" si="5"/>
        <v>86.599999999999056</v>
      </c>
      <c r="C168" s="55">
        <v>993</v>
      </c>
    </row>
    <row r="169" spans="1:3" x14ac:dyDescent="0.25">
      <c r="A169" s="57">
        <f t="shared" si="4"/>
        <v>168</v>
      </c>
      <c r="B169" s="55">
        <f t="shared" si="5"/>
        <v>86.699999999999051</v>
      </c>
      <c r="C169" s="55">
        <v>979</v>
      </c>
    </row>
    <row r="170" spans="1:3" x14ac:dyDescent="0.25">
      <c r="A170" s="57">
        <f t="shared" si="4"/>
        <v>169</v>
      </c>
      <c r="B170" s="55">
        <f t="shared" si="5"/>
        <v>86.799999999999045</v>
      </c>
      <c r="C170" s="55">
        <v>969</v>
      </c>
    </row>
    <row r="171" spans="1:3" x14ac:dyDescent="0.25">
      <c r="A171" s="57">
        <f t="shared" si="4"/>
        <v>170</v>
      </c>
      <c r="B171" s="55">
        <f t="shared" si="5"/>
        <v>86.899999999999039</v>
      </c>
      <c r="C171" s="55">
        <v>999</v>
      </c>
    </row>
    <row r="172" spans="1:3" x14ac:dyDescent="0.25">
      <c r="A172" s="57">
        <f t="shared" si="4"/>
        <v>171</v>
      </c>
      <c r="B172" s="55">
        <f t="shared" si="5"/>
        <v>86.999999999999034</v>
      </c>
      <c r="C172" s="55">
        <v>1005</v>
      </c>
    </row>
    <row r="173" spans="1:3" x14ac:dyDescent="0.25">
      <c r="A173" s="57">
        <f t="shared" si="4"/>
        <v>172</v>
      </c>
      <c r="B173" s="55">
        <f t="shared" si="5"/>
        <v>87.099999999999028</v>
      </c>
      <c r="C173" s="55">
        <v>1004</v>
      </c>
    </row>
    <row r="174" spans="1:3" x14ac:dyDescent="0.25">
      <c r="A174" s="57">
        <f t="shared" si="4"/>
        <v>173</v>
      </c>
      <c r="B174" s="55">
        <f t="shared" si="5"/>
        <v>87.199999999999022</v>
      </c>
      <c r="C174" s="55">
        <v>969</v>
      </c>
    </row>
    <row r="175" spans="1:3" x14ac:dyDescent="0.25">
      <c r="A175" s="57">
        <f t="shared" si="4"/>
        <v>174</v>
      </c>
      <c r="B175" s="55">
        <f t="shared" si="5"/>
        <v>87.299999999999017</v>
      </c>
      <c r="C175" s="55">
        <v>1010</v>
      </c>
    </row>
    <row r="176" spans="1:3" x14ac:dyDescent="0.25">
      <c r="A176" s="57">
        <f t="shared" si="4"/>
        <v>175</v>
      </c>
      <c r="B176" s="55">
        <f t="shared" si="5"/>
        <v>87.399999999999011</v>
      </c>
      <c r="C176" s="55">
        <v>965</v>
      </c>
    </row>
    <row r="177" spans="1:3" x14ac:dyDescent="0.25">
      <c r="A177" s="57">
        <f t="shared" si="4"/>
        <v>176</v>
      </c>
      <c r="B177" s="55">
        <f t="shared" si="5"/>
        <v>87.499999999999005</v>
      </c>
      <c r="C177" s="55">
        <v>999</v>
      </c>
    </row>
    <row r="178" spans="1:3" x14ac:dyDescent="0.25">
      <c r="A178" s="57">
        <f t="shared" si="4"/>
        <v>177</v>
      </c>
      <c r="B178" s="55">
        <f t="shared" si="5"/>
        <v>87.599999999999</v>
      </c>
      <c r="C178" s="55">
        <v>973</v>
      </c>
    </row>
    <row r="179" spans="1:3" x14ac:dyDescent="0.25">
      <c r="A179" s="57">
        <f t="shared" si="4"/>
        <v>178</v>
      </c>
      <c r="B179" s="55">
        <f t="shared" si="5"/>
        <v>87.699999999998994</v>
      </c>
      <c r="C179" s="55">
        <v>974</v>
      </c>
    </row>
    <row r="180" spans="1:3" x14ac:dyDescent="0.25">
      <c r="A180" s="57">
        <f t="shared" si="4"/>
        <v>179</v>
      </c>
      <c r="B180" s="55">
        <f t="shared" si="5"/>
        <v>87.799999999998988</v>
      </c>
      <c r="C180" s="55">
        <v>999</v>
      </c>
    </row>
    <row r="181" spans="1:3" x14ac:dyDescent="0.25">
      <c r="A181" s="57">
        <f t="shared" si="4"/>
        <v>180</v>
      </c>
      <c r="B181" s="55">
        <f t="shared" si="5"/>
        <v>87.899999999998983</v>
      </c>
      <c r="C181" s="55">
        <v>991</v>
      </c>
    </row>
    <row r="182" spans="1:3" x14ac:dyDescent="0.25">
      <c r="A182" s="57">
        <f t="shared" si="4"/>
        <v>181</v>
      </c>
      <c r="B182" s="55">
        <f t="shared" si="5"/>
        <v>87.999999999998977</v>
      </c>
      <c r="C182" s="55">
        <v>1020</v>
      </c>
    </row>
    <row r="183" spans="1:3" x14ac:dyDescent="0.25">
      <c r="A183" s="57">
        <f t="shared" si="4"/>
        <v>182</v>
      </c>
      <c r="B183" s="55">
        <f t="shared" si="5"/>
        <v>88.099999999998971</v>
      </c>
      <c r="C183" s="55">
        <v>1014</v>
      </c>
    </row>
    <row r="184" spans="1:3" x14ac:dyDescent="0.25">
      <c r="A184" s="57">
        <f t="shared" si="4"/>
        <v>183</v>
      </c>
      <c r="B184" s="55">
        <f t="shared" si="5"/>
        <v>88.199999999998965</v>
      </c>
      <c r="C184" s="55">
        <v>1014</v>
      </c>
    </row>
    <row r="185" spans="1:3" x14ac:dyDescent="0.25">
      <c r="A185" s="57">
        <f t="shared" si="4"/>
        <v>184</v>
      </c>
      <c r="B185" s="55">
        <f t="shared" si="5"/>
        <v>88.29999999999896</v>
      </c>
      <c r="C185" s="55">
        <v>998</v>
      </c>
    </row>
    <row r="186" spans="1:3" x14ac:dyDescent="0.25">
      <c r="A186" s="57">
        <f t="shared" si="4"/>
        <v>185</v>
      </c>
      <c r="B186" s="55">
        <f t="shared" si="5"/>
        <v>88.399999999998954</v>
      </c>
      <c r="C186" s="55">
        <v>991</v>
      </c>
    </row>
    <row r="187" spans="1:3" x14ac:dyDescent="0.25">
      <c r="A187" s="57">
        <f t="shared" si="4"/>
        <v>186</v>
      </c>
      <c r="B187" s="55">
        <f t="shared" si="5"/>
        <v>88.499999999998948</v>
      </c>
      <c r="C187" s="55">
        <v>993</v>
      </c>
    </row>
    <row r="188" spans="1:3" x14ac:dyDescent="0.25">
      <c r="A188" s="57">
        <f t="shared" si="4"/>
        <v>187</v>
      </c>
      <c r="B188" s="55">
        <f t="shared" si="5"/>
        <v>88.599999999998943</v>
      </c>
      <c r="C188" s="55">
        <v>994</v>
      </c>
    </row>
    <row r="189" spans="1:3" x14ac:dyDescent="0.25">
      <c r="A189" s="57">
        <f t="shared" si="4"/>
        <v>188</v>
      </c>
      <c r="B189" s="55">
        <f t="shared" si="5"/>
        <v>88.699999999998937</v>
      </c>
      <c r="C189" s="55">
        <v>964</v>
      </c>
    </row>
    <row r="190" spans="1:3" x14ac:dyDescent="0.25">
      <c r="A190" s="57">
        <f t="shared" si="4"/>
        <v>189</v>
      </c>
      <c r="B190" s="55">
        <f t="shared" si="5"/>
        <v>88.799999999998931</v>
      </c>
      <c r="C190" s="55">
        <v>1002</v>
      </c>
    </row>
    <row r="191" spans="1:3" x14ac:dyDescent="0.25">
      <c r="A191" s="57">
        <f t="shared" si="4"/>
        <v>190</v>
      </c>
      <c r="B191" s="55">
        <f t="shared" si="5"/>
        <v>88.899999999998926</v>
      </c>
      <c r="C191" s="55">
        <v>972</v>
      </c>
    </row>
    <row r="192" spans="1:3" x14ac:dyDescent="0.25">
      <c r="A192" s="57">
        <f t="shared" si="4"/>
        <v>191</v>
      </c>
      <c r="B192" s="55">
        <f t="shared" si="5"/>
        <v>88.99999999999892</v>
      </c>
      <c r="C192" s="55">
        <v>996</v>
      </c>
    </row>
    <row r="193" spans="1:3" x14ac:dyDescent="0.25">
      <c r="A193" s="57">
        <f t="shared" si="4"/>
        <v>192</v>
      </c>
      <c r="B193" s="55">
        <f t="shared" si="5"/>
        <v>89.099999999998914</v>
      </c>
      <c r="C193" s="55">
        <v>977</v>
      </c>
    </row>
    <row r="194" spans="1:3" x14ac:dyDescent="0.25">
      <c r="A194" s="57">
        <f t="shared" si="4"/>
        <v>193</v>
      </c>
      <c r="B194" s="55">
        <f t="shared" si="5"/>
        <v>89.199999999998909</v>
      </c>
      <c r="C194" s="55">
        <v>1001</v>
      </c>
    </row>
    <row r="195" spans="1:3" x14ac:dyDescent="0.25">
      <c r="A195" s="57">
        <f t="shared" ref="A195:A258" si="6">A194+1</f>
        <v>194</v>
      </c>
      <c r="B195" s="55">
        <f t="shared" ref="B195:B258" si="7">B194+0.1</f>
        <v>89.299999999998903</v>
      </c>
      <c r="C195" s="55">
        <v>1000</v>
      </c>
    </row>
    <row r="196" spans="1:3" x14ac:dyDescent="0.25">
      <c r="A196" s="57">
        <f t="shared" si="6"/>
        <v>195</v>
      </c>
      <c r="B196" s="55">
        <f t="shared" si="7"/>
        <v>89.399999999998897</v>
      </c>
      <c r="C196" s="55">
        <v>1009</v>
      </c>
    </row>
    <row r="197" spans="1:3" x14ac:dyDescent="0.25">
      <c r="A197" s="57">
        <f t="shared" si="6"/>
        <v>196</v>
      </c>
      <c r="B197" s="55">
        <f t="shared" si="7"/>
        <v>89.499999999998892</v>
      </c>
      <c r="C197" s="55">
        <v>985</v>
      </c>
    </row>
    <row r="198" spans="1:3" x14ac:dyDescent="0.25">
      <c r="A198" s="57">
        <f t="shared" si="6"/>
        <v>197</v>
      </c>
      <c r="B198" s="55">
        <f t="shared" si="7"/>
        <v>89.599999999998886</v>
      </c>
      <c r="C198" s="55">
        <v>1025</v>
      </c>
    </row>
    <row r="199" spans="1:3" x14ac:dyDescent="0.25">
      <c r="A199" s="57">
        <f t="shared" si="6"/>
        <v>198</v>
      </c>
      <c r="B199" s="55">
        <f t="shared" si="7"/>
        <v>89.69999999999888</v>
      </c>
      <c r="C199" s="55">
        <v>1010</v>
      </c>
    </row>
    <row r="200" spans="1:3" x14ac:dyDescent="0.25">
      <c r="A200" s="57">
        <f t="shared" si="6"/>
        <v>199</v>
      </c>
      <c r="B200" s="55">
        <f t="shared" si="7"/>
        <v>89.799999999998875</v>
      </c>
      <c r="C200" s="55">
        <v>973</v>
      </c>
    </row>
    <row r="201" spans="1:3" x14ac:dyDescent="0.25">
      <c r="A201" s="57">
        <f t="shared" si="6"/>
        <v>200</v>
      </c>
      <c r="B201" s="55">
        <f t="shared" si="7"/>
        <v>89.899999999998869</v>
      </c>
      <c r="C201" s="55">
        <v>1013</v>
      </c>
    </row>
    <row r="202" spans="1:3" x14ac:dyDescent="0.25">
      <c r="A202" s="57">
        <f t="shared" si="6"/>
        <v>201</v>
      </c>
      <c r="B202" s="55">
        <f t="shared" si="7"/>
        <v>89.999999999998863</v>
      </c>
      <c r="C202" s="55">
        <v>1021</v>
      </c>
    </row>
    <row r="203" spans="1:3" x14ac:dyDescent="0.25">
      <c r="A203" s="57">
        <f t="shared" si="6"/>
        <v>202</v>
      </c>
      <c r="B203" s="55">
        <f t="shared" si="7"/>
        <v>90.099999999998857</v>
      </c>
      <c r="C203" s="55">
        <v>1017</v>
      </c>
    </row>
    <row r="204" spans="1:3" x14ac:dyDescent="0.25">
      <c r="A204" s="57">
        <f t="shared" si="6"/>
        <v>203</v>
      </c>
      <c r="B204" s="55">
        <f t="shared" si="7"/>
        <v>90.199999999998852</v>
      </c>
      <c r="C204" s="55">
        <v>1041</v>
      </c>
    </row>
    <row r="205" spans="1:3" x14ac:dyDescent="0.25">
      <c r="A205" s="57">
        <f t="shared" si="6"/>
        <v>204</v>
      </c>
      <c r="B205" s="55">
        <f t="shared" si="7"/>
        <v>90.299999999998846</v>
      </c>
      <c r="C205" s="55">
        <v>1006</v>
      </c>
    </row>
    <row r="206" spans="1:3" x14ac:dyDescent="0.25">
      <c r="A206" s="57">
        <f t="shared" si="6"/>
        <v>205</v>
      </c>
      <c r="B206" s="55">
        <f t="shared" si="7"/>
        <v>90.39999999999884</v>
      </c>
      <c r="C206" s="55">
        <v>1025</v>
      </c>
    </row>
    <row r="207" spans="1:3" x14ac:dyDescent="0.25">
      <c r="A207" s="57">
        <f t="shared" si="6"/>
        <v>206</v>
      </c>
      <c r="B207" s="55">
        <f t="shared" si="7"/>
        <v>90.499999999998835</v>
      </c>
      <c r="C207" s="55">
        <v>1028</v>
      </c>
    </row>
    <row r="208" spans="1:3" x14ac:dyDescent="0.25">
      <c r="A208" s="57">
        <f t="shared" si="6"/>
        <v>207</v>
      </c>
      <c r="B208" s="55">
        <f t="shared" si="7"/>
        <v>90.599999999998829</v>
      </c>
      <c r="C208" s="55">
        <v>983</v>
      </c>
    </row>
    <row r="209" spans="1:3" x14ac:dyDescent="0.25">
      <c r="A209" s="57">
        <f t="shared" si="6"/>
        <v>208</v>
      </c>
      <c r="B209" s="55">
        <f t="shared" si="7"/>
        <v>90.699999999998823</v>
      </c>
      <c r="C209" s="55">
        <v>997</v>
      </c>
    </row>
    <row r="210" spans="1:3" x14ac:dyDescent="0.25">
      <c r="A210" s="57">
        <f t="shared" si="6"/>
        <v>209</v>
      </c>
      <c r="B210" s="55">
        <f t="shared" si="7"/>
        <v>90.799999999998818</v>
      </c>
      <c r="C210" s="55">
        <v>1020</v>
      </c>
    </row>
    <row r="211" spans="1:3" x14ac:dyDescent="0.25">
      <c r="A211" s="57">
        <f t="shared" si="6"/>
        <v>210</v>
      </c>
      <c r="B211" s="55">
        <f t="shared" si="7"/>
        <v>90.899999999998812</v>
      </c>
      <c r="C211" s="55">
        <v>989</v>
      </c>
    </row>
    <row r="212" spans="1:3" x14ac:dyDescent="0.25">
      <c r="A212" s="57">
        <f t="shared" si="6"/>
        <v>211</v>
      </c>
      <c r="B212" s="55">
        <f t="shared" si="7"/>
        <v>90.999999999998806</v>
      </c>
      <c r="C212" s="55">
        <v>1029</v>
      </c>
    </row>
    <row r="213" spans="1:3" x14ac:dyDescent="0.25">
      <c r="A213" s="57">
        <f t="shared" si="6"/>
        <v>212</v>
      </c>
      <c r="B213" s="55">
        <f t="shared" si="7"/>
        <v>91.099999999998801</v>
      </c>
      <c r="C213" s="55">
        <v>1034</v>
      </c>
    </row>
    <row r="214" spans="1:3" x14ac:dyDescent="0.25">
      <c r="A214" s="57">
        <f t="shared" si="6"/>
        <v>213</v>
      </c>
      <c r="B214" s="55">
        <f t="shared" si="7"/>
        <v>91.199999999998795</v>
      </c>
      <c r="C214" s="55">
        <v>998</v>
      </c>
    </row>
    <row r="215" spans="1:3" x14ac:dyDescent="0.25">
      <c r="A215" s="57">
        <f t="shared" si="6"/>
        <v>214</v>
      </c>
      <c r="B215" s="55">
        <f t="shared" si="7"/>
        <v>91.299999999998789</v>
      </c>
      <c r="C215" s="55">
        <v>1031</v>
      </c>
    </row>
    <row r="216" spans="1:3" x14ac:dyDescent="0.25">
      <c r="A216" s="57">
        <f t="shared" si="6"/>
        <v>215</v>
      </c>
      <c r="B216" s="55">
        <f t="shared" si="7"/>
        <v>91.399999999998784</v>
      </c>
      <c r="C216" s="55">
        <v>1018</v>
      </c>
    </row>
    <row r="217" spans="1:3" x14ac:dyDescent="0.25">
      <c r="A217" s="57">
        <f t="shared" si="6"/>
        <v>216</v>
      </c>
      <c r="B217" s="55">
        <f t="shared" si="7"/>
        <v>91.499999999998778</v>
      </c>
      <c r="C217" s="55">
        <v>1017</v>
      </c>
    </row>
    <row r="218" spans="1:3" x14ac:dyDescent="0.25">
      <c r="A218" s="57">
        <f t="shared" si="6"/>
        <v>217</v>
      </c>
      <c r="B218" s="55">
        <f t="shared" si="7"/>
        <v>91.599999999998772</v>
      </c>
      <c r="C218" s="55">
        <v>1041</v>
      </c>
    </row>
    <row r="219" spans="1:3" x14ac:dyDescent="0.25">
      <c r="A219" s="57">
        <f t="shared" si="6"/>
        <v>218</v>
      </c>
      <c r="B219" s="55">
        <f t="shared" si="7"/>
        <v>91.699999999998766</v>
      </c>
      <c r="C219" s="55">
        <v>1014</v>
      </c>
    </row>
    <row r="220" spans="1:3" x14ac:dyDescent="0.25">
      <c r="A220" s="57">
        <f t="shared" si="6"/>
        <v>219</v>
      </c>
      <c r="B220" s="55">
        <f t="shared" si="7"/>
        <v>91.799999999998761</v>
      </c>
      <c r="C220" s="55">
        <v>1034</v>
      </c>
    </row>
    <row r="221" spans="1:3" x14ac:dyDescent="0.25">
      <c r="A221" s="57">
        <f t="shared" si="6"/>
        <v>220</v>
      </c>
      <c r="B221" s="55">
        <f t="shared" si="7"/>
        <v>91.899999999998755</v>
      </c>
      <c r="C221" s="55">
        <v>1001</v>
      </c>
    </row>
    <row r="222" spans="1:3" x14ac:dyDescent="0.25">
      <c r="A222" s="57">
        <f t="shared" si="6"/>
        <v>221</v>
      </c>
      <c r="B222" s="55">
        <f t="shared" si="7"/>
        <v>91.999999999998749</v>
      </c>
      <c r="C222" s="55">
        <v>1036</v>
      </c>
    </row>
    <row r="223" spans="1:3" x14ac:dyDescent="0.25">
      <c r="A223" s="57">
        <f t="shared" si="6"/>
        <v>222</v>
      </c>
      <c r="B223" s="55">
        <f t="shared" si="7"/>
        <v>92.099999999998744</v>
      </c>
      <c r="C223" s="55">
        <v>1021</v>
      </c>
    </row>
    <row r="224" spans="1:3" x14ac:dyDescent="0.25">
      <c r="A224" s="57">
        <f t="shared" si="6"/>
        <v>223</v>
      </c>
      <c r="B224" s="55">
        <f t="shared" si="7"/>
        <v>92.199999999998738</v>
      </c>
      <c r="C224" s="55">
        <v>1032</v>
      </c>
    </row>
    <row r="225" spans="1:3" x14ac:dyDescent="0.25">
      <c r="A225" s="57">
        <f t="shared" si="6"/>
        <v>224</v>
      </c>
      <c r="B225" s="55">
        <f t="shared" si="7"/>
        <v>92.299999999998732</v>
      </c>
      <c r="C225" s="55">
        <v>1026</v>
      </c>
    </row>
    <row r="226" spans="1:3" x14ac:dyDescent="0.25">
      <c r="A226" s="57">
        <f t="shared" si="6"/>
        <v>225</v>
      </c>
      <c r="B226" s="55">
        <f t="shared" si="7"/>
        <v>92.399999999998727</v>
      </c>
      <c r="C226" s="55">
        <v>1010</v>
      </c>
    </row>
    <row r="227" spans="1:3" x14ac:dyDescent="0.25">
      <c r="A227" s="57">
        <f t="shared" si="6"/>
        <v>226</v>
      </c>
      <c r="B227" s="55">
        <f t="shared" si="7"/>
        <v>92.499999999998721</v>
      </c>
      <c r="C227" s="55">
        <v>1010</v>
      </c>
    </row>
    <row r="228" spans="1:3" x14ac:dyDescent="0.25">
      <c r="A228" s="57">
        <f t="shared" si="6"/>
        <v>227</v>
      </c>
      <c r="B228" s="55">
        <f t="shared" si="7"/>
        <v>92.599999999998715</v>
      </c>
      <c r="C228" s="55">
        <v>1015</v>
      </c>
    </row>
    <row r="229" spans="1:3" x14ac:dyDescent="0.25">
      <c r="A229" s="57">
        <f t="shared" si="6"/>
        <v>228</v>
      </c>
      <c r="B229" s="55">
        <f t="shared" si="7"/>
        <v>92.69999999999871</v>
      </c>
      <c r="C229" s="55">
        <v>998</v>
      </c>
    </row>
    <row r="230" spans="1:3" x14ac:dyDescent="0.25">
      <c r="A230" s="57">
        <f t="shared" si="6"/>
        <v>229</v>
      </c>
      <c r="B230" s="55">
        <f t="shared" si="7"/>
        <v>92.799999999998704</v>
      </c>
      <c r="C230" s="55">
        <v>1023</v>
      </c>
    </row>
    <row r="231" spans="1:3" x14ac:dyDescent="0.25">
      <c r="A231" s="57">
        <f t="shared" si="6"/>
        <v>230</v>
      </c>
      <c r="B231" s="55">
        <f t="shared" si="7"/>
        <v>92.899999999998698</v>
      </c>
      <c r="C231" s="55">
        <v>1059</v>
      </c>
    </row>
    <row r="232" spans="1:3" x14ac:dyDescent="0.25">
      <c r="A232" s="57">
        <f t="shared" si="6"/>
        <v>231</v>
      </c>
      <c r="B232" s="55">
        <f t="shared" si="7"/>
        <v>92.999999999998693</v>
      </c>
      <c r="C232" s="55">
        <v>1039</v>
      </c>
    </row>
    <row r="233" spans="1:3" x14ac:dyDescent="0.25">
      <c r="A233" s="57">
        <f t="shared" si="6"/>
        <v>232</v>
      </c>
      <c r="B233" s="55">
        <f t="shared" si="7"/>
        <v>93.099999999998687</v>
      </c>
      <c r="C233" s="55">
        <v>1064</v>
      </c>
    </row>
    <row r="234" spans="1:3" x14ac:dyDescent="0.25">
      <c r="A234" s="57">
        <f t="shared" si="6"/>
        <v>233</v>
      </c>
      <c r="B234" s="55">
        <f t="shared" si="7"/>
        <v>93.199999999998681</v>
      </c>
      <c r="C234" s="55">
        <v>1052</v>
      </c>
    </row>
    <row r="235" spans="1:3" x14ac:dyDescent="0.25">
      <c r="A235" s="57">
        <f t="shared" si="6"/>
        <v>234</v>
      </c>
      <c r="B235" s="55">
        <f t="shared" si="7"/>
        <v>93.299999999998676</v>
      </c>
      <c r="C235" s="55">
        <v>1010</v>
      </c>
    </row>
    <row r="236" spans="1:3" x14ac:dyDescent="0.25">
      <c r="A236" s="57">
        <f t="shared" si="6"/>
        <v>235</v>
      </c>
      <c r="B236" s="55">
        <f t="shared" si="7"/>
        <v>93.39999999999867</v>
      </c>
      <c r="C236" s="55">
        <v>1034</v>
      </c>
    </row>
    <row r="237" spans="1:3" x14ac:dyDescent="0.25">
      <c r="A237" s="57">
        <f t="shared" si="6"/>
        <v>236</v>
      </c>
      <c r="B237" s="55">
        <f t="shared" si="7"/>
        <v>93.499999999998664</v>
      </c>
      <c r="C237" s="55">
        <v>1020</v>
      </c>
    </row>
    <row r="238" spans="1:3" x14ac:dyDescent="0.25">
      <c r="A238" s="57">
        <f t="shared" si="6"/>
        <v>237</v>
      </c>
      <c r="B238" s="55">
        <f t="shared" si="7"/>
        <v>93.599999999998658</v>
      </c>
      <c r="C238" s="55">
        <v>1040</v>
      </c>
    </row>
    <row r="239" spans="1:3" x14ac:dyDescent="0.25">
      <c r="A239" s="57">
        <f t="shared" si="6"/>
        <v>238</v>
      </c>
      <c r="B239" s="55">
        <f t="shared" si="7"/>
        <v>93.699999999998653</v>
      </c>
      <c r="C239" s="55">
        <v>1054</v>
      </c>
    </row>
    <row r="240" spans="1:3" x14ac:dyDescent="0.25">
      <c r="A240" s="57">
        <f t="shared" si="6"/>
        <v>239</v>
      </c>
      <c r="B240" s="55">
        <f t="shared" si="7"/>
        <v>93.799999999998647</v>
      </c>
      <c r="C240" s="55">
        <v>1042</v>
      </c>
    </row>
    <row r="241" spans="1:3" x14ac:dyDescent="0.25">
      <c r="A241" s="57">
        <f t="shared" si="6"/>
        <v>240</v>
      </c>
      <c r="B241" s="55">
        <f t="shared" si="7"/>
        <v>93.899999999998641</v>
      </c>
      <c r="C241" s="55">
        <v>1021</v>
      </c>
    </row>
    <row r="242" spans="1:3" x14ac:dyDescent="0.25">
      <c r="A242" s="57">
        <f t="shared" si="6"/>
        <v>241</v>
      </c>
      <c r="B242" s="55">
        <f t="shared" si="7"/>
        <v>93.999999999998636</v>
      </c>
      <c r="C242" s="55">
        <v>1068</v>
      </c>
    </row>
    <row r="243" spans="1:3" x14ac:dyDescent="0.25">
      <c r="A243" s="57">
        <f t="shared" si="6"/>
        <v>242</v>
      </c>
      <c r="B243" s="55">
        <f t="shared" si="7"/>
        <v>94.09999999999863</v>
      </c>
      <c r="C243" s="55">
        <v>1052</v>
      </c>
    </row>
    <row r="244" spans="1:3" x14ac:dyDescent="0.25">
      <c r="A244" s="57">
        <f t="shared" si="6"/>
        <v>243</v>
      </c>
      <c r="B244" s="55">
        <f t="shared" si="7"/>
        <v>94.199999999998624</v>
      </c>
      <c r="C244" s="55">
        <v>1070</v>
      </c>
    </row>
    <row r="245" spans="1:3" x14ac:dyDescent="0.25">
      <c r="A245" s="57">
        <f t="shared" si="6"/>
        <v>244</v>
      </c>
      <c r="B245" s="55">
        <f t="shared" si="7"/>
        <v>94.299999999998619</v>
      </c>
      <c r="C245" s="55">
        <v>1073</v>
      </c>
    </row>
    <row r="246" spans="1:3" x14ac:dyDescent="0.25">
      <c r="A246" s="57">
        <f t="shared" si="6"/>
        <v>245</v>
      </c>
      <c r="B246" s="55">
        <f t="shared" si="7"/>
        <v>94.399999999998613</v>
      </c>
      <c r="C246" s="55">
        <v>1058</v>
      </c>
    </row>
    <row r="247" spans="1:3" x14ac:dyDescent="0.25">
      <c r="A247" s="57">
        <f t="shared" si="6"/>
        <v>246</v>
      </c>
      <c r="B247" s="55">
        <f t="shared" si="7"/>
        <v>94.499999999998607</v>
      </c>
      <c r="C247" s="55">
        <v>1042</v>
      </c>
    </row>
    <row r="248" spans="1:3" x14ac:dyDescent="0.25">
      <c r="A248" s="57">
        <f t="shared" si="6"/>
        <v>247</v>
      </c>
      <c r="B248" s="55">
        <f t="shared" si="7"/>
        <v>94.599999999998602</v>
      </c>
      <c r="C248" s="55">
        <v>1071</v>
      </c>
    </row>
    <row r="249" spans="1:3" x14ac:dyDescent="0.25">
      <c r="A249" s="57">
        <f t="shared" si="6"/>
        <v>248</v>
      </c>
      <c r="B249" s="55">
        <f t="shared" si="7"/>
        <v>94.699999999998596</v>
      </c>
      <c r="C249" s="55">
        <v>1047</v>
      </c>
    </row>
    <row r="250" spans="1:3" x14ac:dyDescent="0.25">
      <c r="A250" s="57">
        <f t="shared" si="6"/>
        <v>249</v>
      </c>
      <c r="B250" s="55">
        <f t="shared" si="7"/>
        <v>94.79999999999859</v>
      </c>
      <c r="C250" s="55">
        <v>1050</v>
      </c>
    </row>
    <row r="251" spans="1:3" x14ac:dyDescent="0.25">
      <c r="A251" s="57">
        <f t="shared" si="6"/>
        <v>250</v>
      </c>
      <c r="B251" s="55">
        <f t="shared" si="7"/>
        <v>94.899999999998585</v>
      </c>
      <c r="C251" s="55">
        <v>1025</v>
      </c>
    </row>
    <row r="252" spans="1:3" x14ac:dyDescent="0.25">
      <c r="A252" s="57">
        <f t="shared" si="6"/>
        <v>251</v>
      </c>
      <c r="B252" s="55">
        <f t="shared" si="7"/>
        <v>94.999999999998579</v>
      </c>
      <c r="C252" s="55">
        <v>1044</v>
      </c>
    </row>
    <row r="253" spans="1:3" x14ac:dyDescent="0.25">
      <c r="A253" s="57">
        <f t="shared" si="6"/>
        <v>252</v>
      </c>
      <c r="B253" s="55">
        <f t="shared" si="7"/>
        <v>95.099999999998573</v>
      </c>
      <c r="C253" s="55">
        <v>1062</v>
      </c>
    </row>
    <row r="254" spans="1:3" x14ac:dyDescent="0.25">
      <c r="A254" s="57">
        <f t="shared" si="6"/>
        <v>253</v>
      </c>
      <c r="B254" s="55">
        <f t="shared" si="7"/>
        <v>95.199999999998568</v>
      </c>
      <c r="C254" s="55">
        <v>1057</v>
      </c>
    </row>
    <row r="255" spans="1:3" x14ac:dyDescent="0.25">
      <c r="A255" s="57">
        <f t="shared" si="6"/>
        <v>254</v>
      </c>
      <c r="B255" s="55">
        <f t="shared" si="7"/>
        <v>95.299999999998562</v>
      </c>
      <c r="C255" s="55">
        <v>1054</v>
      </c>
    </row>
    <row r="256" spans="1:3" x14ac:dyDescent="0.25">
      <c r="A256" s="57">
        <f t="shared" si="6"/>
        <v>255</v>
      </c>
      <c r="B256" s="55">
        <f t="shared" si="7"/>
        <v>95.399999999998556</v>
      </c>
      <c r="C256" s="55">
        <v>1079</v>
      </c>
    </row>
    <row r="257" spans="1:3" x14ac:dyDescent="0.25">
      <c r="A257" s="57">
        <f t="shared" si="6"/>
        <v>256</v>
      </c>
      <c r="B257" s="55">
        <f t="shared" si="7"/>
        <v>95.49999999999855</v>
      </c>
      <c r="C257" s="55">
        <v>1066</v>
      </c>
    </row>
    <row r="258" spans="1:3" x14ac:dyDescent="0.25">
      <c r="A258" s="57">
        <f t="shared" si="6"/>
        <v>257</v>
      </c>
      <c r="B258" s="55">
        <f t="shared" si="7"/>
        <v>95.599999999998545</v>
      </c>
      <c r="C258" s="55">
        <v>1083</v>
      </c>
    </row>
    <row r="259" spans="1:3" x14ac:dyDescent="0.25">
      <c r="A259" s="57">
        <f t="shared" ref="A259:A311" si="8">A258+1</f>
        <v>258</v>
      </c>
      <c r="B259" s="55">
        <f t="shared" ref="B259:B311" si="9">B258+0.1</f>
        <v>95.699999999998539</v>
      </c>
      <c r="C259" s="55">
        <v>1054</v>
      </c>
    </row>
    <row r="260" spans="1:3" x14ac:dyDescent="0.25">
      <c r="A260" s="57">
        <f t="shared" si="8"/>
        <v>259</v>
      </c>
      <c r="B260" s="55">
        <f t="shared" si="9"/>
        <v>95.799999999998533</v>
      </c>
      <c r="C260" s="55">
        <v>1050</v>
      </c>
    </row>
    <row r="261" spans="1:3" x14ac:dyDescent="0.25">
      <c r="A261" s="57">
        <f t="shared" si="8"/>
        <v>260</v>
      </c>
      <c r="B261" s="55">
        <f t="shared" si="9"/>
        <v>95.899999999998528</v>
      </c>
      <c r="C261" s="55">
        <v>1058</v>
      </c>
    </row>
    <row r="262" spans="1:3" x14ac:dyDescent="0.25">
      <c r="A262" s="57">
        <f t="shared" si="8"/>
        <v>261</v>
      </c>
      <c r="B262" s="55">
        <f t="shared" si="9"/>
        <v>95.999999999998522</v>
      </c>
      <c r="C262" s="55">
        <v>1044</v>
      </c>
    </row>
    <row r="263" spans="1:3" x14ac:dyDescent="0.25">
      <c r="A263" s="57">
        <f t="shared" si="8"/>
        <v>262</v>
      </c>
      <c r="B263" s="55">
        <f t="shared" si="9"/>
        <v>96.099999999998516</v>
      </c>
      <c r="C263" s="55">
        <v>1081</v>
      </c>
    </row>
    <row r="264" spans="1:3" x14ac:dyDescent="0.25">
      <c r="A264" s="57">
        <f t="shared" si="8"/>
        <v>263</v>
      </c>
      <c r="B264" s="55">
        <f t="shared" si="9"/>
        <v>96.199999999998511</v>
      </c>
      <c r="C264" s="55">
        <v>1075</v>
      </c>
    </row>
    <row r="265" spans="1:3" x14ac:dyDescent="0.25">
      <c r="A265" s="57">
        <f t="shared" si="8"/>
        <v>264</v>
      </c>
      <c r="B265" s="55">
        <f t="shared" si="9"/>
        <v>96.299999999998505</v>
      </c>
      <c r="C265" s="55">
        <v>1067</v>
      </c>
    </row>
    <row r="266" spans="1:3" x14ac:dyDescent="0.25">
      <c r="A266" s="57">
        <f t="shared" si="8"/>
        <v>265</v>
      </c>
      <c r="B266" s="55">
        <f t="shared" si="9"/>
        <v>96.399999999998499</v>
      </c>
      <c r="C266" s="55">
        <v>1045</v>
      </c>
    </row>
    <row r="267" spans="1:3" x14ac:dyDescent="0.25">
      <c r="A267" s="57">
        <f t="shared" si="8"/>
        <v>266</v>
      </c>
      <c r="B267" s="55">
        <f t="shared" si="9"/>
        <v>96.499999999998494</v>
      </c>
      <c r="C267" s="55">
        <v>1056</v>
      </c>
    </row>
    <row r="268" spans="1:3" x14ac:dyDescent="0.25">
      <c r="A268" s="57">
        <f t="shared" si="8"/>
        <v>267</v>
      </c>
      <c r="B268" s="55">
        <f t="shared" si="9"/>
        <v>96.599999999998488</v>
      </c>
      <c r="C268" s="55">
        <v>1094</v>
      </c>
    </row>
    <row r="269" spans="1:3" x14ac:dyDescent="0.25">
      <c r="A269" s="57">
        <f t="shared" si="8"/>
        <v>268</v>
      </c>
      <c r="B269" s="55">
        <f t="shared" si="9"/>
        <v>96.699999999998482</v>
      </c>
      <c r="C269" s="55">
        <v>1065</v>
      </c>
    </row>
    <row r="270" spans="1:3" x14ac:dyDescent="0.25">
      <c r="A270" s="57">
        <f t="shared" si="8"/>
        <v>269</v>
      </c>
      <c r="B270" s="55">
        <f t="shared" si="9"/>
        <v>96.799999999998477</v>
      </c>
      <c r="C270" s="55">
        <v>1089</v>
      </c>
    </row>
    <row r="271" spans="1:3" x14ac:dyDescent="0.25">
      <c r="A271" s="57">
        <f t="shared" si="8"/>
        <v>270</v>
      </c>
      <c r="B271" s="55">
        <f t="shared" si="9"/>
        <v>96.899999999998471</v>
      </c>
      <c r="C271" s="55">
        <v>1062</v>
      </c>
    </row>
    <row r="272" spans="1:3" x14ac:dyDescent="0.25">
      <c r="A272" s="57">
        <f t="shared" si="8"/>
        <v>271</v>
      </c>
      <c r="B272" s="55">
        <f t="shared" si="9"/>
        <v>96.999999999998465</v>
      </c>
      <c r="C272" s="55">
        <v>1083</v>
      </c>
    </row>
    <row r="273" spans="1:3" x14ac:dyDescent="0.25">
      <c r="A273" s="57">
        <f t="shared" si="8"/>
        <v>272</v>
      </c>
      <c r="B273" s="55">
        <f t="shared" si="9"/>
        <v>97.09999999999846</v>
      </c>
      <c r="C273" s="55">
        <v>1051</v>
      </c>
    </row>
    <row r="274" spans="1:3" x14ac:dyDescent="0.25">
      <c r="A274" s="57">
        <f t="shared" si="8"/>
        <v>273</v>
      </c>
      <c r="B274" s="55">
        <f t="shared" si="9"/>
        <v>97.199999999998454</v>
      </c>
      <c r="C274" s="55">
        <v>1082</v>
      </c>
    </row>
    <row r="275" spans="1:3" x14ac:dyDescent="0.25">
      <c r="A275" s="57">
        <f t="shared" si="8"/>
        <v>274</v>
      </c>
      <c r="B275" s="55">
        <f t="shared" si="9"/>
        <v>97.299999999998448</v>
      </c>
      <c r="C275" s="55">
        <v>1105</v>
      </c>
    </row>
    <row r="276" spans="1:3" x14ac:dyDescent="0.25">
      <c r="A276" s="57">
        <f t="shared" si="8"/>
        <v>275</v>
      </c>
      <c r="B276" s="55">
        <f t="shared" si="9"/>
        <v>97.399999999998442</v>
      </c>
      <c r="C276" s="55">
        <v>1096</v>
      </c>
    </row>
    <row r="277" spans="1:3" x14ac:dyDescent="0.25">
      <c r="A277" s="57">
        <f t="shared" si="8"/>
        <v>276</v>
      </c>
      <c r="B277" s="55">
        <f t="shared" si="9"/>
        <v>97.499999999998437</v>
      </c>
      <c r="C277" s="55">
        <v>1060</v>
      </c>
    </row>
    <row r="278" spans="1:3" x14ac:dyDescent="0.25">
      <c r="A278" s="57">
        <f t="shared" si="8"/>
        <v>277</v>
      </c>
      <c r="B278" s="55">
        <f t="shared" si="9"/>
        <v>97.599999999998431</v>
      </c>
      <c r="C278" s="55">
        <v>1052</v>
      </c>
    </row>
    <row r="279" spans="1:3" x14ac:dyDescent="0.25">
      <c r="A279" s="57">
        <f t="shared" si="8"/>
        <v>278</v>
      </c>
      <c r="B279" s="55">
        <f t="shared" si="9"/>
        <v>97.699999999998425</v>
      </c>
      <c r="C279" s="55">
        <v>1104</v>
      </c>
    </row>
    <row r="280" spans="1:3" x14ac:dyDescent="0.25">
      <c r="A280" s="57">
        <f t="shared" si="8"/>
        <v>279</v>
      </c>
      <c r="B280" s="55">
        <f t="shared" si="9"/>
        <v>97.79999999999842</v>
      </c>
      <c r="C280" s="55">
        <v>1105</v>
      </c>
    </row>
    <row r="281" spans="1:3" x14ac:dyDescent="0.25">
      <c r="A281" s="57">
        <f t="shared" si="8"/>
        <v>280</v>
      </c>
      <c r="B281" s="55">
        <f t="shared" si="9"/>
        <v>97.899999999998414</v>
      </c>
      <c r="C281" s="55">
        <v>1092</v>
      </c>
    </row>
    <row r="282" spans="1:3" x14ac:dyDescent="0.25">
      <c r="A282" s="57">
        <f t="shared" si="8"/>
        <v>281</v>
      </c>
      <c r="B282" s="55">
        <f t="shared" si="9"/>
        <v>97.999999999998408</v>
      </c>
      <c r="C282" s="55">
        <v>1055</v>
      </c>
    </row>
    <row r="283" spans="1:3" x14ac:dyDescent="0.25">
      <c r="A283" s="57">
        <f t="shared" si="8"/>
        <v>282</v>
      </c>
      <c r="B283" s="55">
        <f t="shared" si="9"/>
        <v>98.099999999998403</v>
      </c>
      <c r="C283" s="55">
        <v>1111</v>
      </c>
    </row>
    <row r="284" spans="1:3" x14ac:dyDescent="0.25">
      <c r="A284" s="57">
        <f t="shared" si="8"/>
        <v>283</v>
      </c>
      <c r="B284" s="55">
        <f t="shared" si="9"/>
        <v>98.199999999998397</v>
      </c>
      <c r="C284" s="55">
        <v>1086</v>
      </c>
    </row>
    <row r="285" spans="1:3" x14ac:dyDescent="0.25">
      <c r="A285" s="57">
        <f t="shared" si="8"/>
        <v>284</v>
      </c>
      <c r="B285" s="55">
        <f t="shared" si="9"/>
        <v>98.299999999998391</v>
      </c>
      <c r="C285" s="55">
        <v>1076</v>
      </c>
    </row>
    <row r="286" spans="1:3" x14ac:dyDescent="0.25">
      <c r="A286" s="57">
        <f t="shared" si="8"/>
        <v>285</v>
      </c>
      <c r="B286" s="55">
        <f t="shared" si="9"/>
        <v>98.399999999998386</v>
      </c>
      <c r="C286" s="55">
        <v>1106</v>
      </c>
    </row>
    <row r="287" spans="1:3" x14ac:dyDescent="0.25">
      <c r="A287" s="57">
        <f t="shared" si="8"/>
        <v>286</v>
      </c>
      <c r="B287" s="55">
        <f t="shared" si="9"/>
        <v>98.49999999999838</v>
      </c>
      <c r="C287" s="55">
        <v>1071</v>
      </c>
    </row>
    <row r="288" spans="1:3" x14ac:dyDescent="0.25">
      <c r="A288" s="57">
        <f t="shared" si="8"/>
        <v>287</v>
      </c>
      <c r="B288" s="55">
        <f t="shared" si="9"/>
        <v>98.599999999998374</v>
      </c>
      <c r="C288" s="55">
        <v>1050</v>
      </c>
    </row>
    <row r="289" spans="1:3" x14ac:dyDescent="0.25">
      <c r="A289" s="57">
        <f t="shared" si="8"/>
        <v>288</v>
      </c>
      <c r="B289" s="55">
        <f t="shared" si="9"/>
        <v>98.699999999998369</v>
      </c>
      <c r="C289" s="55">
        <v>1086</v>
      </c>
    </row>
    <row r="290" spans="1:3" x14ac:dyDescent="0.25">
      <c r="A290" s="57">
        <f t="shared" si="8"/>
        <v>289</v>
      </c>
      <c r="B290" s="55">
        <f t="shared" si="9"/>
        <v>98.799999999998363</v>
      </c>
      <c r="C290" s="55">
        <v>1086</v>
      </c>
    </row>
    <row r="291" spans="1:3" x14ac:dyDescent="0.25">
      <c r="A291" s="57">
        <f t="shared" si="8"/>
        <v>290</v>
      </c>
      <c r="B291" s="55">
        <f t="shared" si="9"/>
        <v>98.899999999998357</v>
      </c>
      <c r="C291" s="55">
        <v>1095</v>
      </c>
    </row>
    <row r="292" spans="1:3" x14ac:dyDescent="0.25">
      <c r="A292" s="57">
        <f t="shared" si="8"/>
        <v>291</v>
      </c>
      <c r="B292" s="55">
        <f t="shared" si="9"/>
        <v>98.999999999998352</v>
      </c>
      <c r="C292" s="55">
        <v>1120</v>
      </c>
    </row>
    <row r="293" spans="1:3" x14ac:dyDescent="0.25">
      <c r="A293" s="57">
        <f t="shared" si="8"/>
        <v>292</v>
      </c>
      <c r="B293" s="55">
        <f t="shared" si="9"/>
        <v>99.099999999998346</v>
      </c>
      <c r="C293" s="55">
        <v>1104</v>
      </c>
    </row>
    <row r="294" spans="1:3" x14ac:dyDescent="0.25">
      <c r="A294" s="57">
        <f t="shared" si="8"/>
        <v>293</v>
      </c>
      <c r="B294" s="55">
        <f t="shared" si="9"/>
        <v>99.19999999999834</v>
      </c>
      <c r="C294" s="55">
        <v>1102</v>
      </c>
    </row>
    <row r="295" spans="1:3" x14ac:dyDescent="0.25">
      <c r="A295" s="57">
        <f t="shared" si="8"/>
        <v>294</v>
      </c>
      <c r="B295" s="55">
        <f t="shared" si="9"/>
        <v>99.299999999998334</v>
      </c>
      <c r="C295" s="55">
        <v>1105</v>
      </c>
    </row>
    <row r="296" spans="1:3" x14ac:dyDescent="0.25">
      <c r="A296" s="57">
        <f t="shared" si="8"/>
        <v>295</v>
      </c>
      <c r="B296" s="55">
        <f t="shared" si="9"/>
        <v>99.399999999998329</v>
      </c>
      <c r="C296" s="55">
        <v>1077</v>
      </c>
    </row>
    <row r="297" spans="1:3" x14ac:dyDescent="0.25">
      <c r="A297" s="57">
        <f t="shared" si="8"/>
        <v>296</v>
      </c>
      <c r="B297" s="55">
        <f t="shared" si="9"/>
        <v>99.499999999998323</v>
      </c>
      <c r="C297" s="55">
        <v>1088</v>
      </c>
    </row>
    <row r="298" spans="1:3" x14ac:dyDescent="0.25">
      <c r="A298" s="57">
        <f t="shared" si="8"/>
        <v>297</v>
      </c>
      <c r="B298" s="55">
        <f t="shared" si="9"/>
        <v>99.599999999998317</v>
      </c>
      <c r="C298" s="55">
        <v>1071</v>
      </c>
    </row>
    <row r="299" spans="1:3" x14ac:dyDescent="0.25">
      <c r="A299" s="57">
        <f t="shared" si="8"/>
        <v>298</v>
      </c>
      <c r="B299" s="55">
        <f t="shared" si="9"/>
        <v>99.699999999998312</v>
      </c>
      <c r="C299" s="55">
        <v>1083</v>
      </c>
    </row>
    <row r="300" spans="1:3" x14ac:dyDescent="0.25">
      <c r="A300" s="57">
        <f t="shared" si="8"/>
        <v>299</v>
      </c>
      <c r="B300" s="55">
        <f t="shared" si="9"/>
        <v>99.799999999998306</v>
      </c>
      <c r="C300" s="55">
        <v>1075</v>
      </c>
    </row>
    <row r="301" spans="1:3" x14ac:dyDescent="0.25">
      <c r="A301" s="57">
        <f t="shared" si="8"/>
        <v>300</v>
      </c>
      <c r="B301" s="55">
        <f t="shared" si="9"/>
        <v>99.8999999999983</v>
      </c>
      <c r="C301" s="55">
        <v>1105</v>
      </c>
    </row>
    <row r="302" spans="1:3" x14ac:dyDescent="0.25">
      <c r="A302" s="57">
        <f t="shared" si="8"/>
        <v>301</v>
      </c>
      <c r="B302" s="55">
        <f t="shared" si="9"/>
        <v>99.999999999998295</v>
      </c>
      <c r="C302" s="55">
        <v>1098</v>
      </c>
    </row>
    <row r="303" spans="1:3" x14ac:dyDescent="0.25">
      <c r="A303" s="57">
        <f t="shared" si="8"/>
        <v>302</v>
      </c>
      <c r="B303" s="55">
        <f t="shared" si="9"/>
        <v>100.09999999999829</v>
      </c>
      <c r="C303" s="55">
        <v>1111</v>
      </c>
    </row>
    <row r="304" spans="1:3" x14ac:dyDescent="0.25">
      <c r="A304" s="57">
        <f t="shared" si="8"/>
        <v>303</v>
      </c>
      <c r="B304" s="55">
        <f t="shared" si="9"/>
        <v>100.19999999999828</v>
      </c>
      <c r="C304" s="55">
        <v>1108</v>
      </c>
    </row>
    <row r="305" spans="1:3" x14ac:dyDescent="0.25">
      <c r="A305" s="57">
        <f t="shared" si="8"/>
        <v>304</v>
      </c>
      <c r="B305" s="55">
        <f t="shared" si="9"/>
        <v>100.29999999999828</v>
      </c>
      <c r="C305" s="55">
        <v>1120</v>
      </c>
    </row>
    <row r="306" spans="1:3" x14ac:dyDescent="0.25">
      <c r="A306" s="57">
        <f t="shared" si="8"/>
        <v>305</v>
      </c>
      <c r="B306" s="55">
        <f t="shared" si="9"/>
        <v>100.39999999999827</v>
      </c>
      <c r="C306" s="55">
        <v>1076</v>
      </c>
    </row>
    <row r="307" spans="1:3" x14ac:dyDescent="0.25">
      <c r="A307" s="57">
        <f t="shared" si="8"/>
        <v>306</v>
      </c>
      <c r="B307" s="55">
        <f t="shared" si="9"/>
        <v>100.49999999999827</v>
      </c>
      <c r="C307" s="55">
        <v>1068</v>
      </c>
    </row>
    <row r="308" spans="1:3" x14ac:dyDescent="0.25">
      <c r="A308" s="57">
        <f t="shared" si="8"/>
        <v>307</v>
      </c>
      <c r="B308" s="55">
        <f t="shared" si="9"/>
        <v>100.59999999999826</v>
      </c>
      <c r="C308" s="55">
        <v>1110</v>
      </c>
    </row>
    <row r="309" spans="1:3" x14ac:dyDescent="0.25">
      <c r="A309" s="57">
        <f t="shared" si="8"/>
        <v>308</v>
      </c>
      <c r="B309" s="55">
        <f t="shared" si="9"/>
        <v>100.69999999999825</v>
      </c>
      <c r="C309" s="55">
        <v>1067</v>
      </c>
    </row>
    <row r="310" spans="1:3" x14ac:dyDescent="0.25">
      <c r="A310" s="57">
        <f t="shared" si="8"/>
        <v>309</v>
      </c>
      <c r="B310" s="55">
        <f t="shared" si="9"/>
        <v>100.79999999999825</v>
      </c>
      <c r="C310" s="55">
        <v>1084</v>
      </c>
    </row>
    <row r="311" spans="1:3" x14ac:dyDescent="0.25">
      <c r="A311" s="57">
        <f t="shared" si="8"/>
        <v>310</v>
      </c>
      <c r="B311" s="55">
        <f t="shared" si="9"/>
        <v>100.89999999999824</v>
      </c>
      <c r="C311" s="55">
        <v>1128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0284CA189E84FB6A2F07C69805CCE" ma:contentTypeVersion="0" ma:contentTypeDescription="Create a new document." ma:contentTypeScope="" ma:versionID="0b1654117426f305bea46ba183d7a5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21B1F4-EC75-408F-91E7-57BD910141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6E3F55-5A27-491B-9DD2-32B027EFBE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9348DE-943E-41DF-AE91-CF9600AABBF8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Sloped Curve</vt:lpstr>
      <vt:lpstr>Sloped Curve (Discontinuity)</vt:lpstr>
      <vt:lpstr>Stepped Curve</vt:lpstr>
      <vt:lpstr>Stepped Curve (Discontinuity)</vt:lpstr>
      <vt:lpstr>Discontinuities</vt:lpstr>
      <vt:lpstr>Heat Input Regression Example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Romero Luna</dc:creator>
  <cp:lastModifiedBy>Suzette N. Krausen</cp:lastModifiedBy>
  <dcterms:created xsi:type="dcterms:W3CDTF">2016-04-05T16:47:50Z</dcterms:created>
  <dcterms:modified xsi:type="dcterms:W3CDTF">2021-01-06T19:57:29Z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0x01010056B0284CA189E84FB6A2F07C69805CCE</vt:lpwstr>
  </property>
</Properties>
</file>